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224"/>
  <workbookPr/>
  <xr:revisionPtr revIDLastSave="0" documentId="8_{CFB359E8-AEF2-48C7-8DE7-758E4C138BB2}" xr6:coauthVersionLast="47" xr6:coauthVersionMax="47" xr10:uidLastSave="{00000000-0000-0000-0000-000000000000}"/>
  <bookViews>
    <workbookView xWindow="240" yWindow="105" windowWidth="14805" windowHeight="8010" firstSheet="2" activeTab="2" xr2:uid="{00000000-000D-0000-FFFF-FFFF00000000}"/>
  </bookViews>
  <sheets>
    <sheet name="AGOSTO 25" sheetId="2" state="hidden" r:id="rId1"/>
    <sheet name="ENERO 26" sheetId="3" r:id="rId2"/>
    <sheet name="CR lista Calculo" sheetId="4" r:id="rId3"/>
    <sheet name="FINAL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4" i="4" l="1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5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6" i="4"/>
  <c r="L7" i="4"/>
  <c r="L8" i="4"/>
  <c r="L9" i="4"/>
  <c r="L10" i="4"/>
  <c r="L11" i="4"/>
  <c r="L12" i="4"/>
  <c r="L13" i="4"/>
  <c r="L14" i="4"/>
  <c r="L15" i="4"/>
  <c r="L16" i="4"/>
  <c r="L17" i="4"/>
  <c r="L5" i="4"/>
  <c r="K5" i="4"/>
  <c r="J5" i="4"/>
  <c r="I5" i="4"/>
  <c r="J13" i="4"/>
  <c r="H13" i="4"/>
  <c r="G13" i="4"/>
  <c r="F5" i="4"/>
  <c r="G5" i="4" s="1"/>
  <c r="H5" i="4" s="1"/>
  <c r="F6" i="4"/>
  <c r="G6" i="4" s="1"/>
  <c r="H6" i="4" s="1"/>
  <c r="I6" i="4" s="1"/>
  <c r="J6" i="4" s="1"/>
  <c r="K6" i="4" s="1"/>
  <c r="F7" i="4"/>
  <c r="G7" i="4" s="1"/>
  <c r="H7" i="4" s="1"/>
  <c r="I7" i="4" s="1"/>
  <c r="J7" i="4" s="1"/>
  <c r="K7" i="4" s="1"/>
  <c r="F8" i="4"/>
  <c r="G8" i="4" s="1"/>
  <c r="H8" i="4" s="1"/>
  <c r="I8" i="4" s="1"/>
  <c r="J8" i="4" s="1"/>
  <c r="K8" i="4" s="1"/>
  <c r="F9" i="4"/>
  <c r="G9" i="4" s="1"/>
  <c r="H9" i="4" s="1"/>
  <c r="I9" i="4" s="1"/>
  <c r="J9" i="4" s="1"/>
  <c r="K9" i="4" s="1"/>
  <c r="F10" i="4"/>
  <c r="G10" i="4" s="1"/>
  <c r="H10" i="4" s="1"/>
  <c r="I10" i="4" s="1"/>
  <c r="J10" i="4" s="1"/>
  <c r="K10" i="4" s="1"/>
  <c r="F11" i="4"/>
  <c r="G11" i="4" s="1"/>
  <c r="H11" i="4" s="1"/>
  <c r="I11" i="4" s="1"/>
  <c r="J11" i="4" s="1"/>
  <c r="K11" i="4" s="1"/>
  <c r="F12" i="4"/>
  <c r="G12" i="4" s="1"/>
  <c r="H12" i="4" s="1"/>
  <c r="I12" i="4" s="1"/>
  <c r="J12" i="4" s="1"/>
  <c r="K12" i="4" s="1"/>
  <c r="F13" i="4"/>
  <c r="I13" i="4" s="1"/>
  <c r="K13" i="4" s="1"/>
  <c r="F14" i="4"/>
  <c r="G14" i="4" s="1"/>
  <c r="H14" i="4" s="1"/>
  <c r="I14" i="4" s="1"/>
  <c r="J14" i="4" s="1"/>
  <c r="K14" i="4" s="1"/>
  <c r="F15" i="4"/>
  <c r="G15" i="4" s="1"/>
  <c r="H15" i="4" s="1"/>
  <c r="I15" i="4" s="1"/>
  <c r="J15" i="4" s="1"/>
  <c r="K15" i="4" s="1"/>
  <c r="F16" i="4"/>
  <c r="G16" i="4" s="1"/>
  <c r="H16" i="4" s="1"/>
  <c r="I16" i="4" s="1"/>
  <c r="J16" i="4" s="1"/>
  <c r="K16" i="4" s="1"/>
  <c r="F17" i="4"/>
  <c r="G17" i="4" s="1"/>
  <c r="H17" i="4" s="1"/>
  <c r="I17" i="4" s="1"/>
  <c r="J17" i="4" s="1"/>
  <c r="K17" i="4" s="1"/>
  <c r="F18" i="4"/>
  <c r="G18" i="4" s="1"/>
  <c r="H18" i="4" s="1"/>
  <c r="I18" i="4" s="1"/>
  <c r="J18" i="4" s="1"/>
  <c r="K18" i="4" s="1"/>
  <c r="F19" i="4"/>
  <c r="G19" i="4" s="1"/>
  <c r="H19" i="4" s="1"/>
  <c r="I19" i="4" s="1"/>
  <c r="J19" i="4" s="1"/>
  <c r="K19" i="4" s="1"/>
  <c r="F20" i="4"/>
  <c r="G20" i="4" s="1"/>
  <c r="H20" i="4" s="1"/>
  <c r="I20" i="4" s="1"/>
  <c r="J20" i="4" s="1"/>
  <c r="K20" i="4" s="1"/>
  <c r="F21" i="4"/>
  <c r="G21" i="4" s="1"/>
  <c r="H21" i="4" s="1"/>
  <c r="I21" i="4" s="1"/>
  <c r="J21" i="4" s="1"/>
  <c r="K21" i="4" s="1"/>
  <c r="F22" i="4"/>
  <c r="G22" i="4" s="1"/>
  <c r="H22" i="4" s="1"/>
  <c r="I22" i="4" s="1"/>
  <c r="J22" i="4" s="1"/>
  <c r="K22" i="4" s="1"/>
  <c r="F23" i="4"/>
  <c r="G23" i="4" s="1"/>
  <c r="H23" i="4" s="1"/>
  <c r="I23" i="4" s="1"/>
  <c r="J23" i="4" s="1"/>
  <c r="K23" i="4" s="1"/>
  <c r="F24" i="4"/>
  <c r="G24" i="4" s="1"/>
  <c r="H24" i="4" s="1"/>
  <c r="I24" i="4" s="1"/>
  <c r="J24" i="4" s="1"/>
  <c r="K24" i="4" s="1"/>
  <c r="F25" i="4"/>
  <c r="G25" i="4" s="1"/>
  <c r="H25" i="4" s="1"/>
  <c r="I25" i="4" s="1"/>
  <c r="J25" i="4" s="1"/>
  <c r="K25" i="4" s="1"/>
  <c r="F26" i="4"/>
  <c r="G26" i="4" s="1"/>
  <c r="H26" i="4" s="1"/>
  <c r="I26" i="4" s="1"/>
  <c r="J26" i="4" s="1"/>
  <c r="K26" i="4" s="1"/>
  <c r="F27" i="4"/>
  <c r="G27" i="4" s="1"/>
  <c r="H27" i="4" s="1"/>
  <c r="I27" i="4" s="1"/>
  <c r="J27" i="4" s="1"/>
  <c r="K27" i="4" s="1"/>
  <c r="F28" i="4"/>
  <c r="G28" i="4" s="1"/>
  <c r="H28" i="4" s="1"/>
  <c r="I28" i="4" s="1"/>
  <c r="J28" i="4" s="1"/>
  <c r="K28" i="4" s="1"/>
  <c r="F29" i="4"/>
  <c r="G29" i="4" s="1"/>
  <c r="H29" i="4" s="1"/>
  <c r="I29" i="4" s="1"/>
  <c r="J29" i="4" s="1"/>
  <c r="K29" i="4" s="1"/>
  <c r="F30" i="4"/>
  <c r="G30" i="4" s="1"/>
  <c r="H30" i="4" s="1"/>
  <c r="I30" i="4" s="1"/>
  <c r="J30" i="4" s="1"/>
  <c r="K30" i="4" s="1"/>
  <c r="F31" i="4"/>
  <c r="G31" i="4" s="1"/>
  <c r="H31" i="4" s="1"/>
  <c r="I31" i="4" s="1"/>
  <c r="J31" i="4" s="1"/>
  <c r="K31" i="4" s="1"/>
  <c r="F32" i="4"/>
  <c r="G32" i="4" s="1"/>
  <c r="H32" i="4" s="1"/>
  <c r="I32" i="4" s="1"/>
  <c r="J32" i="4" s="1"/>
  <c r="K32" i="4" s="1"/>
  <c r="F33" i="4"/>
  <c r="G33" i="4" s="1"/>
  <c r="H33" i="4" s="1"/>
  <c r="I33" i="4" s="1"/>
  <c r="J33" i="4" s="1"/>
  <c r="K33" i="4" s="1"/>
  <c r="F34" i="4"/>
  <c r="G34" i="4" s="1"/>
  <c r="H34" i="4" s="1"/>
  <c r="I34" i="4" s="1"/>
  <c r="J34" i="4" s="1"/>
  <c r="K34" i="4" s="1"/>
  <c r="F35" i="4"/>
  <c r="G35" i="4" s="1"/>
  <c r="H35" i="4" s="1"/>
  <c r="I35" i="4" s="1"/>
  <c r="J35" i="4" s="1"/>
  <c r="K35" i="4" s="1"/>
  <c r="F36" i="4"/>
  <c r="G36" i="4" s="1"/>
  <c r="H36" i="4" s="1"/>
  <c r="I36" i="4" s="1"/>
  <c r="J36" i="4" s="1"/>
  <c r="K36" i="4" s="1"/>
  <c r="F37" i="4"/>
  <c r="G37" i="4" s="1"/>
  <c r="H37" i="4" s="1"/>
  <c r="I37" i="4" s="1"/>
  <c r="J37" i="4" s="1"/>
  <c r="K37" i="4" s="1"/>
  <c r="F38" i="4"/>
  <c r="G38" i="4" s="1"/>
  <c r="H38" i="4" s="1"/>
  <c r="I38" i="4" s="1"/>
  <c r="J38" i="4" s="1"/>
  <c r="K38" i="4" s="1"/>
  <c r="F39" i="4"/>
  <c r="G39" i="4" s="1"/>
  <c r="H39" i="4" s="1"/>
  <c r="I39" i="4" s="1"/>
  <c r="J39" i="4" s="1"/>
  <c r="K39" i="4" s="1"/>
  <c r="F39" i="2"/>
  <c r="F37" i="2"/>
  <c r="F29" i="2"/>
  <c r="F21" i="2"/>
  <c r="F5" i="2"/>
  <c r="F35" i="2"/>
  <c r="F8" i="2"/>
  <c r="F40" i="2"/>
  <c r="F26" i="2"/>
  <c r="F20" i="2"/>
  <c r="F9" i="2"/>
  <c r="F14" i="2"/>
  <c r="F12" i="2"/>
  <c r="G39" i="2"/>
  <c r="F36" i="2"/>
  <c r="F34" i="2"/>
  <c r="G40" i="2"/>
  <c r="G35" i="2"/>
  <c r="G36" i="2"/>
  <c r="G37" i="2"/>
  <c r="G34" i="2"/>
  <c r="F25" i="2"/>
  <c r="G20" i="2"/>
  <c r="G21" i="2"/>
  <c r="G22" i="2"/>
  <c r="G23" i="2"/>
  <c r="G24" i="2"/>
  <c r="G25" i="2"/>
  <c r="G26" i="2"/>
  <c r="G27" i="2"/>
  <c r="G28" i="2"/>
  <c r="G29" i="2"/>
  <c r="G30" i="2"/>
  <c r="G31" i="2"/>
  <c r="G19" i="2"/>
  <c r="F22" i="2"/>
  <c r="F23" i="2"/>
  <c r="F24" i="2"/>
  <c r="F27" i="2"/>
  <c r="F28" i="2"/>
  <c r="F30" i="2"/>
  <c r="F31" i="2"/>
  <c r="F19" i="2"/>
  <c r="F17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32" i="2"/>
  <c r="G33" i="2"/>
  <c r="G38" i="2"/>
  <c r="G5" i="2"/>
  <c r="F18" i="2"/>
  <c r="F7" i="2"/>
  <c r="F6" i="2"/>
  <c r="F10" i="2"/>
  <c r="F11" i="2"/>
  <c r="F13" i="2"/>
  <c r="F15" i="2"/>
  <c r="F16" i="2"/>
  <c r="F32" i="2"/>
  <c r="F33" i="2"/>
  <c r="F38" i="2"/>
</calcChain>
</file>

<file path=xl/sharedStrings.xml><?xml version="1.0" encoding="utf-8"?>
<sst xmlns="http://schemas.openxmlformats.org/spreadsheetml/2006/main" count="375" uniqueCount="117">
  <si>
    <r>
      <rPr>
        <sz val="11"/>
        <color rgb="FFFFFFFF"/>
        <rFont val="Aptos Display"/>
        <scheme val="major"/>
      </rPr>
      <t xml:space="preserve">crargentina.com      </t>
    </r>
    <r>
      <rPr>
        <b/>
        <sz val="16"/>
        <color rgb="FFFFFFFF"/>
        <rFont val="Aptos Display"/>
        <scheme val="major"/>
      </rPr>
      <t>AGOSTO 25</t>
    </r>
    <r>
      <rPr>
        <sz val="11"/>
        <color rgb="FFFFFFFF"/>
        <rFont val="Aptos Display"/>
        <scheme val="major"/>
      </rPr>
      <t xml:space="preserve">       </t>
    </r>
  </si>
  <si>
    <t>COD.</t>
  </si>
  <si>
    <t>DETALLE</t>
  </si>
  <si>
    <t>IVA</t>
  </si>
  <si>
    <t xml:space="preserve">PRECIO LISTA </t>
  </si>
  <si>
    <t>PVS</t>
  </si>
  <si>
    <t xml:space="preserve"> </t>
  </si>
  <si>
    <t>CR5</t>
  </si>
  <si>
    <t>5 A / cargador 12V</t>
  </si>
  <si>
    <t>CR10</t>
  </si>
  <si>
    <t>10 A / cargador 12V</t>
  </si>
  <si>
    <t>CR15</t>
  </si>
  <si>
    <t>15 A / cargador 12V</t>
  </si>
  <si>
    <t>CR20</t>
  </si>
  <si>
    <t>20 A / cargador 12V</t>
  </si>
  <si>
    <t>CR30</t>
  </si>
  <si>
    <t>30 A / cargador 12V</t>
  </si>
  <si>
    <t>CR20A</t>
  </si>
  <si>
    <t>20 A / Cargador automatico 12V</t>
  </si>
  <si>
    <t>CR30.350</t>
  </si>
  <si>
    <t>30/350 / Arrancador 12V</t>
  </si>
  <si>
    <t>CR40.400</t>
  </si>
  <si>
    <t>40/400 / Arrancador 12V</t>
  </si>
  <si>
    <t>CR40.410</t>
  </si>
  <si>
    <t>40/410 / Arrancador 12V</t>
  </si>
  <si>
    <t>CR30.600</t>
  </si>
  <si>
    <t>30/600 / Arrancador 12V-24V</t>
  </si>
  <si>
    <t>CR100.400</t>
  </si>
  <si>
    <t>100/400 / Arrancador 12V</t>
  </si>
  <si>
    <t>CR100.500</t>
  </si>
  <si>
    <t>100/500 / Arrancador 12V - 24V</t>
  </si>
  <si>
    <t>CR5E</t>
  </si>
  <si>
    <t>Elevador de tensión manual 5 kw</t>
  </si>
  <si>
    <t>CR6E</t>
  </si>
  <si>
    <t>Elevador de tensión manual 6 kw</t>
  </si>
  <si>
    <t>CR7E</t>
  </si>
  <si>
    <t>Elevador de tensión manual 7 kw</t>
  </si>
  <si>
    <t>CR10E</t>
  </si>
  <si>
    <t>Elevador de tensión manual 10 kw</t>
  </si>
  <si>
    <t>CR15E</t>
  </si>
  <si>
    <t>Elevador de tension manual 15 kw</t>
  </si>
  <si>
    <t>CR6ES</t>
  </si>
  <si>
    <t>Estabilizador de tensión 6 KW</t>
  </si>
  <si>
    <t>CR8ES</t>
  </si>
  <si>
    <t>Estabilizador de tensión 8 KW</t>
  </si>
  <si>
    <t>CR10ES</t>
  </si>
  <si>
    <t>Estabilizador de tensión 10 KW</t>
  </si>
  <si>
    <t>CR12ES</t>
  </si>
  <si>
    <t>Estabilizador de tension 12 kw</t>
  </si>
  <si>
    <t>CR15ES</t>
  </si>
  <si>
    <t>Estabilizador de tension 15 kw</t>
  </si>
  <si>
    <t>CR20ES</t>
  </si>
  <si>
    <t>Estabilizador de tension 20 kw</t>
  </si>
  <si>
    <t>CR22ES</t>
  </si>
  <si>
    <t>Estabilizador de tension 22 kw</t>
  </si>
  <si>
    <t>MIG/MULTI MIG</t>
  </si>
  <si>
    <t>CRMIG200M</t>
  </si>
  <si>
    <t>Soldadora Mig 200 amp. - Monofásica</t>
  </si>
  <si>
    <t>CRMIG250M</t>
  </si>
  <si>
    <t>Soldadora Mig 250 amp. - Monofásica</t>
  </si>
  <si>
    <t>CRMIG250T</t>
  </si>
  <si>
    <t>Soldadora Mig 250 amp. - Trifásica</t>
  </si>
  <si>
    <t>CRMIG300T</t>
  </si>
  <si>
    <t>Soldadora Mig  300 amp  - Trifasica</t>
  </si>
  <si>
    <t>SACABOLLOS</t>
  </si>
  <si>
    <t>SB4.3</t>
  </si>
  <si>
    <t xml:space="preserve">Sacabollos 4.3 </t>
  </si>
  <si>
    <t>SB4300</t>
  </si>
  <si>
    <t xml:space="preserve">Sacabollos 4300 </t>
  </si>
  <si>
    <t>CR150</t>
  </si>
  <si>
    <t xml:space="preserve">Portatil - 150 amp </t>
  </si>
  <si>
    <t>CR170</t>
  </si>
  <si>
    <t xml:space="preserve">Portatil - 170 amp </t>
  </si>
  <si>
    <t>CR200</t>
  </si>
  <si>
    <t xml:space="preserve">Portatil - 200 amp </t>
  </si>
  <si>
    <t>CR230</t>
  </si>
  <si>
    <t xml:space="preserve">Carrito - 230 amp </t>
  </si>
  <si>
    <t>CR255</t>
  </si>
  <si>
    <t>Carrito - 255 amp</t>
  </si>
  <si>
    <t>CR3F</t>
  </si>
  <si>
    <t>CR270</t>
  </si>
  <si>
    <t xml:space="preserve">Carrito - 270 amp </t>
  </si>
  <si>
    <t>CR370</t>
  </si>
  <si>
    <t>Monofásica- 370 amp</t>
  </si>
  <si>
    <t>CR470</t>
  </si>
  <si>
    <t>Trifasica 470 amp</t>
  </si>
  <si>
    <r>
      <t xml:space="preserve">crargentina.com      </t>
    </r>
    <r>
      <rPr>
        <b/>
        <sz val="11"/>
        <color rgb="FFFFFFFF"/>
        <rFont val="Aptos Display"/>
        <scheme val="major"/>
      </rPr>
      <t xml:space="preserve"> Abril26</t>
    </r>
    <r>
      <rPr>
        <sz val="11"/>
        <color rgb="FFFFFFFF"/>
        <rFont val="Aptos Display"/>
        <scheme val="major"/>
      </rPr>
      <t xml:space="preserve">       </t>
    </r>
  </si>
  <si>
    <t>CARGADORES</t>
  </si>
  <si>
    <t>CARGADORES ARRANCADORES</t>
  </si>
  <si>
    <t>ELEVADORES MANUALES</t>
  </si>
  <si>
    <t>ESTABILIZADORES AUTOMATICOS</t>
  </si>
  <si>
    <t>SOLDADORAS MIG</t>
  </si>
  <si>
    <t>NUEVO INGRESO!! AutoTRANSFORMADORES</t>
  </si>
  <si>
    <t>PRECIO NETO</t>
  </si>
  <si>
    <t>100W</t>
  </si>
  <si>
    <t>AutoTRANSFORMADOR convertirdor 110v a 220v</t>
  </si>
  <si>
    <t>150W</t>
  </si>
  <si>
    <t>200W</t>
  </si>
  <si>
    <t>300W</t>
  </si>
  <si>
    <t>Auto TRANSFORMADOR convertirdor 110v a 220v</t>
  </si>
  <si>
    <t>500W</t>
  </si>
  <si>
    <t>750W</t>
  </si>
  <si>
    <t>1000W</t>
  </si>
  <si>
    <t>1500W</t>
  </si>
  <si>
    <t>2000W</t>
  </si>
  <si>
    <r>
      <rPr>
        <sz val="11"/>
        <color rgb="FFFFFFFF"/>
        <rFont val="Aptos Display"/>
        <scheme val="major"/>
      </rPr>
      <t xml:space="preserve">crargentina.com      </t>
    </r>
    <r>
      <rPr>
        <b/>
        <sz val="11"/>
        <color rgb="FFFFFFFF"/>
        <rFont val="Aptos Display"/>
        <scheme val="major"/>
      </rPr>
      <t xml:space="preserve"> Mayo 26</t>
    </r>
    <r>
      <rPr>
        <sz val="11"/>
        <color rgb="FFFFFFFF"/>
        <rFont val="Aptos Display"/>
        <scheme val="major"/>
      </rPr>
      <t xml:space="preserve">       </t>
    </r>
  </si>
  <si>
    <t>-25 descuento</t>
  </si>
  <si>
    <t>21% iva</t>
  </si>
  <si>
    <t>14% profit</t>
  </si>
  <si>
    <t>10% retenciones + envio</t>
  </si>
  <si>
    <t>14% cargo x vender</t>
  </si>
  <si>
    <t>3 cuotas ML</t>
  </si>
  <si>
    <t>6 cuotas ML</t>
  </si>
  <si>
    <t>3 a 12 interes bajo</t>
  </si>
  <si>
    <t xml:space="preserve">crargentina.com          </t>
  </si>
  <si>
    <t>JUNIO</t>
  </si>
  <si>
    <t>AutoTRANSFORMADORES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</si>
</sst>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Aptos Narrow"/>
      <family val="2"/>
      <scheme val="minor"/>
    </font>
    <font>
      <b/>
      <sz val="20"/>
      <color theme="0"/>
      <name val="Arial"/>
    </font>
    <font>
      <sz val="10"/>
      <color theme="1"/>
      <name val="Arial"/>
    </font>
    <font>
      <sz val="11"/>
      <color rgb="FFFFFFFF"/>
      <name val="Aptos Display"/>
      <scheme val="major"/>
    </font>
    <font>
      <b/>
      <sz val="16"/>
      <color rgb="FFFFFFFF"/>
      <name val="Aptos Display"/>
      <scheme val="major"/>
    </font>
    <font>
      <b/>
      <sz val="11"/>
      <color theme="1"/>
      <name val="Aptos Narrow"/>
      <family val="2"/>
      <scheme val="minor"/>
    </font>
    <font>
      <sz val="11"/>
      <color theme="2" tint="-0.89999084444715716"/>
      <name val="Aptos Narrow"/>
      <family val="2"/>
      <scheme val="minor"/>
    </font>
    <font>
      <sz val="10"/>
      <color theme="2" tint="-0.89999084444715716"/>
      <name val="Arial"/>
    </font>
    <font>
      <b/>
      <sz val="12"/>
      <color theme="0"/>
      <name val="Aptos Narrow"/>
      <family val="2"/>
      <scheme val="minor"/>
    </font>
    <font>
      <sz val="12"/>
      <color theme="3" tint="0.499984740745262"/>
      <name val="Aptos Narrow"/>
      <family val="2"/>
      <scheme val="minor"/>
    </font>
    <font>
      <sz val="11"/>
      <color theme="3" tint="0.499984740745262"/>
      <name val="Aptos Narrow"/>
      <family val="2"/>
      <scheme val="minor"/>
    </font>
    <font>
      <b/>
      <sz val="25"/>
      <color theme="1"/>
      <name val="Aptos Narrow"/>
      <family val="2"/>
      <scheme val="minor"/>
    </font>
    <font>
      <sz val="25"/>
      <color theme="1"/>
      <name val="Aptos Narrow"/>
      <family val="2"/>
      <scheme val="minor"/>
    </font>
    <font>
      <sz val="25"/>
      <color theme="2" tint="-0.89999084444715716"/>
      <name val="Aptos Narrow"/>
      <family val="2"/>
      <scheme val="minor"/>
    </font>
    <font>
      <sz val="36"/>
      <color theme="1"/>
      <name val="Aptos Narrow"/>
      <family val="2"/>
      <scheme val="minor"/>
    </font>
    <font>
      <b/>
      <sz val="11"/>
      <color rgb="FFFFFFFF"/>
      <name val="Aptos Display"/>
      <scheme val="major"/>
    </font>
    <font>
      <b/>
      <sz val="11"/>
      <color theme="0"/>
      <name val="Arial"/>
    </font>
    <font>
      <b/>
      <sz val="11"/>
      <color theme="0"/>
      <name val="Aptos Narrow"/>
      <family val="2"/>
      <scheme val="minor"/>
    </font>
    <font>
      <sz val="11"/>
      <color rgb="FF000000"/>
      <name val="Franklin Gothic"/>
    </font>
    <font>
      <sz val="11"/>
      <color rgb="FF000000"/>
      <name val="Franklin Gothic"/>
      <charset val="1"/>
    </font>
    <font>
      <b/>
      <sz val="11"/>
      <color theme="1"/>
      <name val="Aptos Display"/>
      <scheme val="major"/>
    </font>
    <font>
      <sz val="11"/>
      <color theme="1"/>
      <name val="Aptos Display"/>
      <scheme val="maj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Display"/>
      <scheme val="major"/>
    </font>
    <font>
      <sz val="12"/>
      <color theme="1"/>
      <name val="Aptos Display"/>
      <scheme val="major"/>
    </font>
    <font>
      <b/>
      <sz val="16"/>
      <color theme="1"/>
      <name val="Arial"/>
    </font>
    <font>
      <sz val="14"/>
      <color rgb="FF000000"/>
      <name val="Franklin Gothic"/>
    </font>
    <font>
      <sz val="14"/>
      <color rgb="FF000000"/>
      <name val="Franklin Gothic"/>
      <charset val="1"/>
    </font>
    <font>
      <b/>
      <sz val="14"/>
      <color rgb="FF000000"/>
      <name val="Franklin Gothic"/>
      <charset val="1"/>
    </font>
  </fonts>
  <fills count="9">
    <fill>
      <patternFill patternType="none"/>
    </fill>
    <fill>
      <patternFill patternType="gray125"/>
    </fill>
    <fill>
      <patternFill patternType="solid">
        <fgColor rgb="FF0033D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B8E6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0" fillId="0" borderId="1" xfId="0" applyBorder="1"/>
    <xf numFmtId="9" fontId="0" fillId="0" borderId="0" xfId="0" applyNumberFormat="1"/>
    <xf numFmtId="1" fontId="0" fillId="0" borderId="0" xfId="0" applyNumberFormat="1"/>
    <xf numFmtId="0" fontId="5" fillId="0" borderId="1" xfId="0" applyFont="1" applyBorder="1"/>
    <xf numFmtId="0" fontId="6" fillId="4" borderId="3" xfId="0" applyFont="1" applyFill="1" applyBorder="1"/>
    <xf numFmtId="1" fontId="6" fillId="4" borderId="3" xfId="0" applyNumberFormat="1" applyFont="1" applyFill="1" applyBorder="1"/>
    <xf numFmtId="1" fontId="7" fillId="4" borderId="3" xfId="0" applyNumberFormat="1" applyFont="1" applyFill="1" applyBorder="1" applyAlignment="1">
      <alignment horizontal="right" vertical="center" wrapText="1"/>
    </xf>
    <xf numFmtId="0" fontId="6" fillId="4" borderId="4" xfId="0" applyFont="1" applyFill="1" applyBorder="1"/>
    <xf numFmtId="0" fontId="5" fillId="0" borderId="5" xfId="0" applyFont="1" applyBorder="1"/>
    <xf numFmtId="0" fontId="0" fillId="0" borderId="5" xfId="0" applyBorder="1"/>
    <xf numFmtId="0" fontId="0" fillId="4" borderId="6" xfId="0" applyFill="1" applyBorder="1"/>
    <xf numFmtId="1" fontId="0" fillId="4" borderId="6" xfId="0" applyNumberFormat="1" applyFill="1" applyBorder="1"/>
    <xf numFmtId="1" fontId="2" fillId="4" borderId="6" xfId="0" applyNumberFormat="1" applyFont="1" applyFill="1" applyBorder="1" applyAlignment="1">
      <alignment horizontal="right" vertical="center" wrapText="1"/>
    </xf>
    <xf numFmtId="0" fontId="8" fillId="3" borderId="2" xfId="0" applyFont="1" applyFill="1" applyBorder="1"/>
    <xf numFmtId="0" fontId="5" fillId="4" borderId="6" xfId="0" applyFont="1" applyFill="1" applyBorder="1" applyAlignment="1">
      <alignment horizontal="right" wrapText="1"/>
    </xf>
    <xf numFmtId="0" fontId="9" fillId="0" borderId="0" xfId="0" applyFont="1"/>
    <xf numFmtId="0" fontId="10" fillId="0" borderId="0" xfId="0" applyFont="1"/>
    <xf numFmtId="0" fontId="5" fillId="0" borderId="0" xfId="0" applyFont="1" applyBorder="1"/>
    <xf numFmtId="0" fontId="0" fillId="0" borderId="0" xfId="0" applyBorder="1"/>
    <xf numFmtId="0" fontId="6" fillId="4" borderId="0" xfId="0" applyFont="1" applyFill="1" applyBorder="1"/>
    <xf numFmtId="0" fontId="0" fillId="4" borderId="0" xfId="0" applyFill="1" applyBorder="1"/>
    <xf numFmtId="0" fontId="11" fillId="0" borderId="0" xfId="0" applyFont="1" applyBorder="1"/>
    <xf numFmtId="0" fontId="12" fillId="0" borderId="0" xfId="0" applyFont="1" applyBorder="1"/>
    <xf numFmtId="0" fontId="13" fillId="4" borderId="0" xfId="0" applyFont="1" applyFill="1" applyBorder="1"/>
    <xf numFmtId="0" fontId="12" fillId="4" borderId="0" xfId="0" applyFont="1" applyFill="1" applyBorder="1"/>
    <xf numFmtId="0" fontId="14" fillId="0" borderId="0" xfId="0" applyFont="1"/>
    <xf numFmtId="0" fontId="0" fillId="4" borderId="5" xfId="0" applyFont="1" applyFill="1" applyBorder="1" applyAlignment="1">
      <alignment horizontal="left"/>
    </xf>
    <xf numFmtId="0" fontId="16" fillId="4" borderId="10" xfId="0" applyFont="1" applyFill="1" applyBorder="1" applyAlignment="1">
      <alignment horizontal="left" vertical="center" wrapText="1"/>
    </xf>
    <xf numFmtId="0" fontId="0" fillId="4" borderId="10" xfId="0" applyFont="1" applyFill="1" applyBorder="1" applyAlignment="1">
      <alignment horizontal="left"/>
    </xf>
    <xf numFmtId="0" fontId="0" fillId="4" borderId="13" xfId="0" applyFont="1" applyFill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4" borderId="11" xfId="0" applyFont="1" applyFill="1" applyBorder="1" applyAlignment="1">
      <alignment horizontal="left"/>
    </xf>
    <xf numFmtId="0" fontId="5" fillId="0" borderId="1" xfId="0" applyFont="1" applyBorder="1" applyAlignment="1">
      <alignment horizontal="left"/>
    </xf>
    <xf numFmtId="1" fontId="0" fillId="0" borderId="3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0" fillId="0" borderId="3" xfId="0" applyFont="1" applyBorder="1" applyAlignment="1">
      <alignment horizontal="left"/>
    </xf>
    <xf numFmtId="1" fontId="0" fillId="0" borderId="9" xfId="0" applyNumberFormat="1" applyFont="1" applyBorder="1" applyAlignment="1">
      <alignment horizontal="left"/>
    </xf>
    <xf numFmtId="0" fontId="20" fillId="0" borderId="1" xfId="0" applyFont="1" applyBorder="1" applyAlignment="1">
      <alignment horizontal="left"/>
    </xf>
    <xf numFmtId="0" fontId="21" fillId="0" borderId="1" xfId="0" applyFont="1" applyBorder="1" applyAlignment="1">
      <alignment horizontal="left"/>
    </xf>
    <xf numFmtId="0" fontId="21" fillId="0" borderId="5" xfId="0" applyFont="1" applyBorder="1" applyAlignment="1">
      <alignment horizontal="left"/>
    </xf>
    <xf numFmtId="1" fontId="21" fillId="0" borderId="3" xfId="0" applyNumberFormat="1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0" fillId="0" borderId="14" xfId="0" applyFont="1" applyBorder="1" applyAlignment="1">
      <alignment horizontal="left"/>
    </xf>
    <xf numFmtId="0" fontId="0" fillId="0" borderId="15" xfId="0" applyFont="1" applyBorder="1" applyAlignment="1">
      <alignment horizontal="left"/>
    </xf>
    <xf numFmtId="1" fontId="0" fillId="0" borderId="12" xfId="0" applyNumberFormat="1" applyFont="1" applyBorder="1" applyAlignment="1">
      <alignment horizontal="left"/>
    </xf>
    <xf numFmtId="1" fontId="0" fillId="0" borderId="4" xfId="0" applyNumberFormat="1" applyFont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5" fillId="4" borderId="2" xfId="0" applyFont="1" applyFill="1" applyBorder="1" applyAlignment="1">
      <alignment horizontal="left" wrapText="1"/>
    </xf>
    <xf numFmtId="0" fontId="0" fillId="4" borderId="12" xfId="0" applyFont="1" applyFill="1" applyBorder="1" applyAlignment="1">
      <alignment horizontal="left"/>
    </xf>
    <xf numFmtId="0" fontId="17" fillId="3" borderId="16" xfId="0" applyFont="1" applyFill="1" applyBorder="1" applyAlignment="1">
      <alignment horizontal="left"/>
    </xf>
    <xf numFmtId="0" fontId="6" fillId="4" borderId="16" xfId="0" applyFont="1" applyFill="1" applyBorder="1" applyAlignment="1">
      <alignment horizontal="left"/>
    </xf>
    <xf numFmtId="1" fontId="0" fillId="0" borderId="17" xfId="0" applyNumberFormat="1" applyFont="1" applyBorder="1" applyAlignment="1">
      <alignment horizontal="left"/>
    </xf>
    <xf numFmtId="0" fontId="0" fillId="0" borderId="17" xfId="0" applyFont="1" applyBorder="1" applyAlignment="1">
      <alignment horizontal="left"/>
    </xf>
    <xf numFmtId="1" fontId="0" fillId="0" borderId="18" xfId="0" applyNumberFormat="1" applyFont="1" applyBorder="1" applyAlignment="1">
      <alignment horizontal="left"/>
    </xf>
    <xf numFmtId="1" fontId="21" fillId="0" borderId="17" xfId="0" applyNumberFormat="1" applyFont="1" applyBorder="1" applyAlignment="1">
      <alignment horizontal="left"/>
    </xf>
    <xf numFmtId="1" fontId="0" fillId="0" borderId="19" xfId="0" applyNumberFormat="1" applyFont="1" applyBorder="1" applyAlignment="1">
      <alignment horizontal="left"/>
    </xf>
    <xf numFmtId="1" fontId="0" fillId="0" borderId="20" xfId="0" applyNumberFormat="1" applyFont="1" applyBorder="1" applyAlignment="1">
      <alignment horizontal="left"/>
    </xf>
    <xf numFmtId="1" fontId="17" fillId="3" borderId="15" xfId="0" applyNumberFormat="1" applyFont="1" applyFill="1" applyBorder="1" applyAlignment="1">
      <alignment horizontal="left"/>
    </xf>
    <xf numFmtId="1" fontId="0" fillId="0" borderId="21" xfId="0" applyNumberFormat="1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23" fillId="0" borderId="5" xfId="0" applyFont="1" applyBorder="1" applyAlignment="1">
      <alignment horizontal="left"/>
    </xf>
    <xf numFmtId="1" fontId="23" fillId="0" borderId="17" xfId="0" applyNumberFormat="1" applyFont="1" applyBorder="1" applyAlignment="1">
      <alignment horizontal="left"/>
    </xf>
    <xf numFmtId="1" fontId="23" fillId="0" borderId="3" xfId="0" applyNumberFormat="1" applyFont="1" applyBorder="1" applyAlignment="1">
      <alignment horizontal="left"/>
    </xf>
    <xf numFmtId="1" fontId="23" fillId="0" borderId="18" xfId="0" applyNumberFormat="1" applyFont="1" applyBorder="1" applyAlignment="1">
      <alignment horizontal="left"/>
    </xf>
    <xf numFmtId="1" fontId="23" fillId="0" borderId="9" xfId="0" applyNumberFormat="1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left"/>
    </xf>
    <xf numFmtId="0" fontId="25" fillId="0" borderId="5" xfId="0" applyFont="1" applyBorder="1" applyAlignment="1">
      <alignment horizontal="left"/>
    </xf>
    <xf numFmtId="1" fontId="25" fillId="0" borderId="17" xfId="0" applyNumberFormat="1" applyFont="1" applyBorder="1" applyAlignment="1">
      <alignment horizontal="left"/>
    </xf>
    <xf numFmtId="1" fontId="25" fillId="0" borderId="3" xfId="0" applyNumberFormat="1" applyFont="1" applyBorder="1" applyAlignment="1">
      <alignment horizontal="left"/>
    </xf>
    <xf numFmtId="0" fontId="22" fillId="0" borderId="14" xfId="0" applyFont="1" applyBorder="1" applyAlignment="1">
      <alignment horizontal="left"/>
    </xf>
    <xf numFmtId="0" fontId="23" fillId="0" borderId="14" xfId="0" applyFont="1" applyBorder="1" applyAlignment="1">
      <alignment horizontal="left"/>
    </xf>
    <xf numFmtId="0" fontId="23" fillId="0" borderId="15" xfId="0" applyFont="1" applyBorder="1" applyAlignment="1">
      <alignment horizontal="left"/>
    </xf>
    <xf numFmtId="1" fontId="23" fillId="0" borderId="19" xfId="0" applyNumberFormat="1" applyFont="1" applyBorder="1" applyAlignment="1">
      <alignment horizontal="left"/>
    </xf>
    <xf numFmtId="1" fontId="23" fillId="0" borderId="12" xfId="0" applyNumberFormat="1" applyFont="1" applyBorder="1" applyAlignment="1">
      <alignment horizontal="left"/>
    </xf>
    <xf numFmtId="1" fontId="23" fillId="0" borderId="20" xfId="0" applyNumberFormat="1" applyFont="1" applyBorder="1" applyAlignment="1">
      <alignment horizontal="left"/>
    </xf>
    <xf numFmtId="1" fontId="23" fillId="0" borderId="21" xfId="0" applyNumberFormat="1" applyFont="1" applyBorder="1" applyAlignment="1">
      <alignment horizontal="left"/>
    </xf>
    <xf numFmtId="0" fontId="0" fillId="4" borderId="8" xfId="0" applyFont="1" applyFill="1" applyBorder="1" applyAlignment="1">
      <alignment horizontal="left"/>
    </xf>
    <xf numFmtId="2" fontId="26" fillId="4" borderId="22" xfId="0" applyNumberFormat="1" applyFont="1" applyFill="1" applyBorder="1" applyAlignment="1">
      <alignment horizontal="left" vertical="center" wrapText="1"/>
    </xf>
    <xf numFmtId="0" fontId="0" fillId="4" borderId="22" xfId="0" applyFont="1" applyFill="1" applyBorder="1" applyAlignment="1">
      <alignment horizontal="left"/>
    </xf>
    <xf numFmtId="0" fontId="0" fillId="4" borderId="0" xfId="0" applyFont="1" applyFill="1" applyBorder="1" applyAlignment="1">
      <alignment horizontal="left"/>
    </xf>
    <xf numFmtId="0" fontId="0" fillId="4" borderId="23" xfId="0" applyFont="1" applyFill="1" applyBorder="1" applyAlignment="1">
      <alignment horizontal="left"/>
    </xf>
    <xf numFmtId="9" fontId="0" fillId="5" borderId="0" xfId="0" applyNumberFormat="1" applyFill="1"/>
    <xf numFmtId="0" fontId="0" fillId="5" borderId="0" xfId="0" applyFill="1"/>
    <xf numFmtId="1" fontId="0" fillId="5" borderId="0" xfId="0" applyNumberFormat="1" applyFill="1"/>
    <xf numFmtId="0" fontId="0" fillId="6" borderId="0" xfId="0" applyFill="1"/>
    <xf numFmtId="10" fontId="0" fillId="6" borderId="0" xfId="0" applyNumberFormat="1" applyFill="1"/>
    <xf numFmtId="1" fontId="0" fillId="6" borderId="0" xfId="0" applyNumberFormat="1" applyFill="1"/>
    <xf numFmtId="0" fontId="0" fillId="7" borderId="0" xfId="0" applyFill="1"/>
    <xf numFmtId="10" fontId="0" fillId="7" borderId="0" xfId="0" applyNumberFormat="1" applyFill="1"/>
    <xf numFmtId="1" fontId="0" fillId="7" borderId="0" xfId="0" applyNumberFormat="1" applyFill="1"/>
    <xf numFmtId="0" fontId="5" fillId="6" borderId="0" xfId="0" applyFont="1" applyFill="1"/>
    <xf numFmtId="0" fontId="5" fillId="7" borderId="0" xfId="0" applyFont="1" applyFill="1"/>
    <xf numFmtId="0" fontId="27" fillId="0" borderId="1" xfId="0" applyFont="1" applyBorder="1" applyAlignment="1">
      <alignment horizontal="left"/>
    </xf>
    <xf numFmtId="0" fontId="28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28" fillId="0" borderId="1" xfId="0" applyFont="1" applyBorder="1" applyAlignment="1">
      <alignment horizontal="left"/>
    </xf>
    <xf numFmtId="9" fontId="0" fillId="0" borderId="0" xfId="0" applyNumberFormat="1" applyAlignment="1">
      <alignment wrapText="1"/>
    </xf>
    <xf numFmtId="0" fontId="0" fillId="8" borderId="0" xfId="0" applyFill="1"/>
    <xf numFmtId="9" fontId="0" fillId="8" borderId="0" xfId="0" applyNumberFormat="1" applyFill="1"/>
    <xf numFmtId="0" fontId="5" fillId="8" borderId="0" xfId="0" applyFont="1" applyFill="1"/>
    <xf numFmtId="1" fontId="0" fillId="8" borderId="0" xfId="0" applyNumberFormat="1" applyFill="1"/>
    <xf numFmtId="0" fontId="3" fillId="3" borderId="0" xfId="0" applyFont="1" applyFill="1" applyAlignment="1">
      <alignment horizontal="left" wrapText="1"/>
    </xf>
    <xf numFmtId="0" fontId="3" fillId="3" borderId="0" xfId="0" applyFont="1" applyFill="1" applyAlignment="1">
      <alignment horizontal="right" vertical="center" wrapText="1"/>
    </xf>
    <xf numFmtId="0" fontId="21" fillId="4" borderId="15" xfId="0" applyFont="1" applyFill="1" applyBorder="1" applyAlignment="1">
      <alignment horizontal="left" wrapText="1"/>
    </xf>
    <xf numFmtId="0" fontId="21" fillId="4" borderId="13" xfId="0" applyFont="1" applyFill="1" applyBorder="1" applyAlignment="1">
      <alignment horizontal="left" wrapText="1"/>
    </xf>
    <xf numFmtId="0" fontId="21" fillId="4" borderId="1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B8E6"/>
      <color rgb="FF273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66675</xdr:rowOff>
    </xdr:from>
    <xdr:to>
      <xdr:col>1</xdr:col>
      <xdr:colOff>314325</xdr:colOff>
      <xdr:row>3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BC955BC-8797-AE61-C1BB-AE7740F12086}"/>
            </a:ext>
            <a:ext uri="{147F2762-F138-4A5C-976F-8EAC2B608ADB}">
              <a16:predDERef xmlns:a16="http://schemas.microsoft.com/office/drawing/2014/main" pred="{91288CA9-16CA-407A-AD14-10C25438D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r="77917"/>
        <a:stretch>
          <a:fillRect/>
        </a:stretch>
      </xdr:blipFill>
      <xdr:spPr>
        <a:xfrm>
          <a:off x="0" y="514350"/>
          <a:ext cx="1409700" cy="1295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66675</xdr:rowOff>
    </xdr:from>
    <xdr:to>
      <xdr:col>0</xdr:col>
      <xdr:colOff>790575</xdr:colOff>
      <xdr:row>1</xdr:row>
      <xdr:rowOff>609600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D70FE20-693C-4FE0-B55F-2C506CBE9455}"/>
            </a:ext>
            <a:ext uri="{147F2762-F138-4A5C-976F-8EAC2B608ADB}">
              <a16:predDERef xmlns:a16="http://schemas.microsoft.com/office/drawing/2014/main" pred="{467E3B22-28B2-48CD-8696-AC1644F6F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342900"/>
          <a:ext cx="657225" cy="542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0</xdr:row>
      <xdr:rowOff>95250</xdr:rowOff>
    </xdr:from>
    <xdr:to>
      <xdr:col>4</xdr:col>
      <xdr:colOff>219075</xdr:colOff>
      <xdr:row>1</xdr:row>
      <xdr:rowOff>314325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409BBE1F-4EBE-4464-A950-47190EA74333}"/>
            </a:ext>
            <a:ext uri="{147F2762-F138-4A5C-976F-8EAC2B608ADB}">
              <a16:predDERef xmlns:a16="http://schemas.microsoft.com/office/drawing/2014/main" pred="{467E3B22-28B2-48CD-8696-AC1644F6F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4600" y="95250"/>
          <a:ext cx="504825" cy="4095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342900</xdr:colOff>
      <xdr:row>0</xdr:row>
      <xdr:rowOff>66675</xdr:rowOff>
    </xdr:from>
    <xdr:to>
      <xdr:col>4</xdr:col>
      <xdr:colOff>771525</xdr:colOff>
      <xdr:row>1</xdr:row>
      <xdr:rowOff>228600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F2EFEE4A-4B6C-41E8-86A1-1BDF7B715109}"/>
            </a:ext>
            <a:ext uri="{147F2762-F138-4A5C-976F-8EAC2B608ADB}">
              <a16:predDERef xmlns:a16="http://schemas.microsoft.com/office/drawing/2014/main" pred="{467E3B22-28B2-48CD-8696-AC1644F6F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00" y="66675"/>
          <a:ext cx="428625" cy="352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8BA6C-EB74-40BD-8467-1AD8F5EA0114}">
  <sheetPr>
    <pageSetUpPr fitToPage="1"/>
  </sheetPr>
  <dimension ref="A1:K50"/>
  <sheetViews>
    <sheetView topLeftCell="A15" workbookViewId="0">
      <selection activeCell="I38" sqref="I38"/>
    </sheetView>
  </sheetViews>
  <sheetFormatPr defaultColWidth="9.140625" defaultRowHeight="15"/>
  <cols>
    <col min="1" max="1" width="16.42578125" customWidth="1"/>
    <col min="2" max="2" width="54.140625" customWidth="1"/>
    <col min="4" max="4" width="15.28515625" customWidth="1"/>
    <col min="5" max="5" width="15.140625" customWidth="1"/>
    <col min="6" max="6" width="18.5703125" customWidth="1"/>
    <col min="7" max="7" width="16.140625" customWidth="1"/>
    <col min="8" max="8" width="10.5703125" customWidth="1"/>
    <col min="9" max="9" width="17.5703125" customWidth="1"/>
    <col min="10" max="10" width="17.140625" customWidth="1"/>
  </cols>
  <sheetData>
    <row r="1" spans="1:11" ht="35.25" customHeight="1">
      <c r="A1" s="111" t="s">
        <v>0</v>
      </c>
      <c r="B1" s="111"/>
      <c r="C1" s="111"/>
      <c r="D1" s="111"/>
      <c r="E1" s="111"/>
    </row>
    <row r="2" spans="1:11" ht="85.5" customHeight="1">
      <c r="A2" s="1"/>
      <c r="B2" s="2"/>
      <c r="C2" s="1"/>
      <c r="D2" s="1"/>
      <c r="E2" s="1"/>
      <c r="F2" s="18"/>
      <c r="G2" s="19"/>
      <c r="H2" s="19"/>
      <c r="I2" s="19"/>
      <c r="J2" s="19"/>
      <c r="K2" s="19"/>
    </row>
    <row r="3" spans="1:11" ht="21.75" customHeight="1">
      <c r="A3" s="6" t="s">
        <v>1</v>
      </c>
      <c r="B3" s="6" t="s">
        <v>2</v>
      </c>
      <c r="C3" s="11" t="s">
        <v>3</v>
      </c>
      <c r="D3" s="16" t="s">
        <v>4</v>
      </c>
      <c r="E3" s="17" t="s">
        <v>5</v>
      </c>
      <c r="F3" s="4">
        <v>7.0000000000000007E-2</v>
      </c>
      <c r="J3" s="4"/>
    </row>
    <row r="4" spans="1:11">
      <c r="A4" s="3" t="s">
        <v>6</v>
      </c>
      <c r="B4" s="3"/>
      <c r="C4" s="12"/>
      <c r="D4" s="7"/>
      <c r="E4" s="13"/>
      <c r="I4" s="5"/>
    </row>
    <row r="5" spans="1:11">
      <c r="A5" s="6" t="s">
        <v>7</v>
      </c>
      <c r="B5" s="3" t="s">
        <v>8</v>
      </c>
      <c r="C5" s="12">
        <v>0.21</v>
      </c>
      <c r="D5" s="8">
        <v>80751.483112781294</v>
      </c>
      <c r="E5" s="14">
        <v>109822.017033383</v>
      </c>
      <c r="F5" s="5">
        <f>D5+(D5*7%)</f>
        <v>86404.086930675985</v>
      </c>
      <c r="G5" s="5">
        <f>E5+(E5*7%)</f>
        <v>117509.55822571981</v>
      </c>
      <c r="I5" s="5"/>
    </row>
    <row r="6" spans="1:11">
      <c r="A6" s="6" t="s">
        <v>9</v>
      </c>
      <c r="B6" s="3" t="s">
        <v>10</v>
      </c>
      <c r="C6" s="12">
        <v>0.21</v>
      </c>
      <c r="D6" s="8">
        <v>82454.074624195317</v>
      </c>
      <c r="E6" s="14">
        <v>112137.54148890561</v>
      </c>
      <c r="F6" s="5">
        <f t="shared" ref="F6:F40" si="0">D6+(D6*7%)</f>
        <v>88225.859847888991</v>
      </c>
      <c r="G6" s="5">
        <f t="shared" ref="G6:G40" si="1">E6+(E6*7%)</f>
        <v>119987.16939312901</v>
      </c>
      <c r="I6" s="5"/>
    </row>
    <row r="7" spans="1:11">
      <c r="A7" s="6" t="s">
        <v>11</v>
      </c>
      <c r="B7" s="3" t="s">
        <v>12</v>
      </c>
      <c r="C7" s="12">
        <v>0.21</v>
      </c>
      <c r="D7" s="8">
        <v>102641.94540239063</v>
      </c>
      <c r="E7" s="14">
        <v>139593.04574725125</v>
      </c>
      <c r="F7" s="5">
        <f>D7+(D7*7%)</f>
        <v>109826.88158055798</v>
      </c>
      <c r="G7" s="5">
        <f t="shared" si="1"/>
        <v>149364.55894955885</v>
      </c>
      <c r="I7" s="5"/>
    </row>
    <row r="8" spans="1:11">
      <c r="A8" s="6" t="s">
        <v>13</v>
      </c>
      <c r="B8" s="3" t="s">
        <v>14</v>
      </c>
      <c r="C8" s="12">
        <v>0.21</v>
      </c>
      <c r="D8" s="8">
        <v>112371.03975332811</v>
      </c>
      <c r="E8" s="14">
        <v>152824.61406452622</v>
      </c>
      <c r="F8" s="5">
        <f>D8+(D8*7%)</f>
        <v>120237.01253606107</v>
      </c>
      <c r="G8" s="5">
        <f t="shared" si="1"/>
        <v>163522.33704904307</v>
      </c>
      <c r="I8" s="5"/>
    </row>
    <row r="9" spans="1:11">
      <c r="A9" s="6" t="s">
        <v>15</v>
      </c>
      <c r="B9" s="3" t="s">
        <v>16</v>
      </c>
      <c r="C9" s="12">
        <v>0.21</v>
      </c>
      <c r="D9" s="8">
        <v>134504.72940171094</v>
      </c>
      <c r="E9" s="14">
        <v>182926.43198632688</v>
      </c>
      <c r="F9" s="5">
        <f>D9+(D9*7%)</f>
        <v>143920.06045983071</v>
      </c>
      <c r="G9" s="5">
        <f t="shared" si="1"/>
        <v>195731.28222536977</v>
      </c>
      <c r="I9" s="5"/>
    </row>
    <row r="10" spans="1:11">
      <c r="A10" s="6" t="s">
        <v>17</v>
      </c>
      <c r="B10" s="3" t="s">
        <v>18</v>
      </c>
      <c r="C10" s="12">
        <v>0.21</v>
      </c>
      <c r="D10" s="8">
        <v>134504.72940171094</v>
      </c>
      <c r="E10" s="14">
        <v>182926.43198632688</v>
      </c>
      <c r="F10" s="5">
        <f t="shared" si="0"/>
        <v>143920.06045983071</v>
      </c>
      <c r="G10" s="5">
        <f t="shared" si="1"/>
        <v>195731.28222536977</v>
      </c>
      <c r="I10" s="5"/>
    </row>
    <row r="11" spans="1:11">
      <c r="A11" s="6"/>
      <c r="B11" s="3"/>
      <c r="C11" s="12"/>
      <c r="D11" s="8"/>
      <c r="E11" s="14">
        <v>0</v>
      </c>
      <c r="F11" s="5">
        <f t="shared" si="0"/>
        <v>0</v>
      </c>
      <c r="G11" s="5">
        <f t="shared" si="1"/>
        <v>0</v>
      </c>
      <c r="I11" s="5"/>
    </row>
    <row r="12" spans="1:11">
      <c r="A12" s="6" t="s">
        <v>19</v>
      </c>
      <c r="B12" s="3" t="s">
        <v>20</v>
      </c>
      <c r="C12" s="12">
        <v>0.21</v>
      </c>
      <c r="D12" s="8">
        <v>194164.92583228124</v>
      </c>
      <c r="E12" s="14">
        <v>264064.29913190246</v>
      </c>
      <c r="F12" s="5">
        <f>D12+(D12*7%)</f>
        <v>207756.47064054094</v>
      </c>
      <c r="G12" s="5">
        <f t="shared" si="1"/>
        <v>282548.80007113563</v>
      </c>
      <c r="I12" s="5"/>
    </row>
    <row r="13" spans="1:11">
      <c r="A13" s="6" t="s">
        <v>21</v>
      </c>
      <c r="B13" s="3" t="s">
        <v>22</v>
      </c>
      <c r="C13" s="12">
        <v>0.21</v>
      </c>
      <c r="D13" s="8">
        <v>211237.16996714065</v>
      </c>
      <c r="E13" s="14">
        <v>287282.55115531129</v>
      </c>
      <c r="F13" s="5">
        <f t="shared" si="0"/>
        <v>226023.7718648405</v>
      </c>
      <c r="G13" s="5">
        <f t="shared" si="1"/>
        <v>307392.32973618311</v>
      </c>
      <c r="I13" s="5"/>
    </row>
    <row r="14" spans="1:11">
      <c r="A14" s="6" t="s">
        <v>23</v>
      </c>
      <c r="B14" s="3" t="s">
        <v>24</v>
      </c>
      <c r="C14" s="12">
        <v>0.21</v>
      </c>
      <c r="D14" s="8">
        <v>246655.70630662498</v>
      </c>
      <c r="E14" s="14">
        <v>335451.76057700999</v>
      </c>
      <c r="F14" s="5">
        <f>D14+(D14*7%)</f>
        <v>263921.60574808874</v>
      </c>
      <c r="G14" s="5">
        <f t="shared" si="1"/>
        <v>358933.38381740067</v>
      </c>
      <c r="I14" s="5"/>
    </row>
    <row r="15" spans="1:11">
      <c r="A15" s="6" t="s">
        <v>25</v>
      </c>
      <c r="B15" s="3" t="s">
        <v>26</v>
      </c>
      <c r="C15" s="12">
        <v>0.21</v>
      </c>
      <c r="D15" s="8">
        <v>370747.9883017969</v>
      </c>
      <c r="E15" s="14">
        <v>504217.26409044373</v>
      </c>
      <c r="F15" s="5">
        <f t="shared" si="0"/>
        <v>396700.34748292266</v>
      </c>
      <c r="G15" s="5">
        <f t="shared" si="1"/>
        <v>539512.47257677477</v>
      </c>
      <c r="I15" s="5"/>
    </row>
    <row r="16" spans="1:11">
      <c r="A16" s="6" t="s">
        <v>27</v>
      </c>
      <c r="B16" s="3" t="s">
        <v>28</v>
      </c>
      <c r="C16" s="12">
        <v>0.21</v>
      </c>
      <c r="D16" s="8">
        <v>424258.00723195315</v>
      </c>
      <c r="E16" s="14">
        <v>576990.88983545627</v>
      </c>
      <c r="F16" s="5">
        <f t="shared" si="0"/>
        <v>453956.06773818989</v>
      </c>
      <c r="G16" s="5">
        <f t="shared" si="1"/>
        <v>617380.25212393817</v>
      </c>
      <c r="I16" s="5"/>
    </row>
    <row r="17" spans="1:7">
      <c r="A17" s="6" t="s">
        <v>29</v>
      </c>
      <c r="B17" s="3" t="s">
        <v>30</v>
      </c>
      <c r="C17" s="12">
        <v>0.21</v>
      </c>
      <c r="D17" s="8">
        <v>545547.38347364066</v>
      </c>
      <c r="E17" s="14">
        <v>741944.44152415125</v>
      </c>
      <c r="F17" s="5">
        <f>D17+(D17*7%)</f>
        <v>583735.7003167955</v>
      </c>
      <c r="G17" s="5">
        <f t="shared" si="1"/>
        <v>793880.55243084184</v>
      </c>
    </row>
    <row r="18" spans="1:7">
      <c r="A18" s="6"/>
      <c r="B18" s="3"/>
      <c r="C18" s="12"/>
      <c r="D18" s="8">
        <v>0</v>
      </c>
      <c r="E18" s="14">
        <v>0</v>
      </c>
      <c r="F18" s="5">
        <f>D18+(D18*7%)</f>
        <v>0</v>
      </c>
      <c r="G18" s="5">
        <f t="shared" si="1"/>
        <v>0</v>
      </c>
    </row>
    <row r="19" spans="1:7">
      <c r="A19" s="6" t="s">
        <v>31</v>
      </c>
      <c r="B19" s="3" t="s">
        <v>32</v>
      </c>
      <c r="C19" s="12">
        <v>0.21</v>
      </c>
      <c r="D19" s="8">
        <v>339485.82696393749</v>
      </c>
      <c r="E19" s="14">
        <v>461700.72467095498</v>
      </c>
      <c r="F19" s="5">
        <f>D19+(D19*5%)</f>
        <v>356460.11831213435</v>
      </c>
      <c r="G19" s="5">
        <f>E19+(E19*5%)</f>
        <v>484785.76090450271</v>
      </c>
    </row>
    <row r="20" spans="1:7">
      <c r="A20" s="6" t="s">
        <v>33</v>
      </c>
      <c r="B20" s="3" t="s">
        <v>34</v>
      </c>
      <c r="C20" s="12">
        <v>0.21</v>
      </c>
      <c r="D20" s="8">
        <v>361754.64292275003</v>
      </c>
      <c r="E20" s="14">
        <v>491986.31437494006</v>
      </c>
      <c r="F20" s="5">
        <f>D20+(D20*5%)</f>
        <v>379842.37506888754</v>
      </c>
      <c r="G20" s="5">
        <f t="shared" ref="G20:G31" si="2">E20+(E20*5%)</f>
        <v>516585.6300936871</v>
      </c>
    </row>
    <row r="21" spans="1:7">
      <c r="A21" s="6" t="s">
        <v>35</v>
      </c>
      <c r="B21" s="3" t="s">
        <v>36</v>
      </c>
      <c r="C21" s="12">
        <v>0.21</v>
      </c>
      <c r="D21" s="8">
        <v>436514.23935590626</v>
      </c>
      <c r="E21" s="14">
        <v>593659.3655240325</v>
      </c>
      <c r="F21" s="5">
        <f>D21+(D21*5%)</f>
        <v>458339.95132370159</v>
      </c>
      <c r="G21" s="5">
        <f t="shared" si="2"/>
        <v>623342.33380023413</v>
      </c>
    </row>
    <row r="22" spans="1:7">
      <c r="A22" s="6" t="s">
        <v>37</v>
      </c>
      <c r="B22" s="3" t="s">
        <v>38</v>
      </c>
      <c r="C22" s="12">
        <v>0.21</v>
      </c>
      <c r="D22" s="8">
        <v>529679.69387746882</v>
      </c>
      <c r="E22" s="14">
        <v>720364.38367335754</v>
      </c>
      <c r="F22" s="5">
        <f t="shared" ref="F20:F31" si="3">D22+(D22*5%)</f>
        <v>556163.67857134226</v>
      </c>
      <c r="G22" s="5">
        <f t="shared" si="2"/>
        <v>756382.60285702546</v>
      </c>
    </row>
    <row r="23" spans="1:7">
      <c r="A23" s="6" t="s">
        <v>39</v>
      </c>
      <c r="B23" s="3" t="s">
        <v>40</v>
      </c>
      <c r="C23" s="12">
        <v>0.21</v>
      </c>
      <c r="D23" s="8">
        <v>616709.8623695625</v>
      </c>
      <c r="E23" s="14">
        <v>838725.41282260488</v>
      </c>
      <c r="F23" s="5">
        <f t="shared" si="3"/>
        <v>647545.3554880406</v>
      </c>
      <c r="G23" s="5">
        <f t="shared" si="2"/>
        <v>880661.68346373516</v>
      </c>
    </row>
    <row r="24" spans="1:7">
      <c r="A24" s="6"/>
      <c r="B24" s="3"/>
      <c r="C24" s="12"/>
      <c r="D24" s="8">
        <v>0</v>
      </c>
      <c r="E24" s="14">
        <v>0</v>
      </c>
      <c r="F24" s="5">
        <f t="shared" si="3"/>
        <v>0</v>
      </c>
      <c r="G24" s="5">
        <f t="shared" si="2"/>
        <v>0</v>
      </c>
    </row>
    <row r="25" spans="1:7">
      <c r="A25" s="6" t="s">
        <v>41</v>
      </c>
      <c r="B25" s="3" t="s">
        <v>42</v>
      </c>
      <c r="C25" s="12">
        <v>0.21</v>
      </c>
      <c r="D25" s="8">
        <v>393794.46996553103</v>
      </c>
      <c r="E25" s="14">
        <v>535560.4791531224</v>
      </c>
      <c r="F25" s="5">
        <f>D25+(D25*5%)</f>
        <v>413484.19346380758</v>
      </c>
      <c r="G25" s="5">
        <f t="shared" si="2"/>
        <v>562338.50311077852</v>
      </c>
    </row>
    <row r="26" spans="1:7">
      <c r="A26" s="6" t="s">
        <v>43</v>
      </c>
      <c r="B26" s="3" t="s">
        <v>44</v>
      </c>
      <c r="C26" s="12">
        <v>0.21</v>
      </c>
      <c r="D26" s="8">
        <v>467872.36795096868</v>
      </c>
      <c r="E26" s="14">
        <v>636306.42041331739</v>
      </c>
      <c r="F26" s="5">
        <f>D26+(D26*5%)</f>
        <v>491265.98634851712</v>
      </c>
      <c r="G26" s="5">
        <f t="shared" si="2"/>
        <v>668121.7414339832</v>
      </c>
    </row>
    <row r="27" spans="1:7">
      <c r="A27" s="6" t="s">
        <v>45</v>
      </c>
      <c r="B27" s="3" t="s">
        <v>46</v>
      </c>
      <c r="C27" s="12">
        <v>0.21</v>
      </c>
      <c r="D27" s="8">
        <v>486505.458855281</v>
      </c>
      <c r="E27" s="14">
        <v>661647.42404318252</v>
      </c>
      <c r="F27" s="5">
        <f t="shared" si="3"/>
        <v>510830.73179804505</v>
      </c>
      <c r="G27" s="5">
        <f t="shared" si="2"/>
        <v>694729.79524534161</v>
      </c>
    </row>
    <row r="28" spans="1:7">
      <c r="A28" s="6" t="s">
        <v>47</v>
      </c>
      <c r="B28" s="3" t="s">
        <v>48</v>
      </c>
      <c r="C28" s="12">
        <v>0.21</v>
      </c>
      <c r="D28" s="8">
        <v>566264.17723837506</v>
      </c>
      <c r="E28" s="14">
        <v>770119.28104419005</v>
      </c>
      <c r="F28" s="5">
        <f t="shared" si="3"/>
        <v>594577.38610029384</v>
      </c>
      <c r="G28" s="5">
        <f t="shared" si="2"/>
        <v>808625.24509639957</v>
      </c>
    </row>
    <row r="29" spans="1:7">
      <c r="A29" s="6" t="s">
        <v>49</v>
      </c>
      <c r="B29" s="3" t="s">
        <v>50</v>
      </c>
      <c r="C29" s="12">
        <v>0.21</v>
      </c>
      <c r="D29" s="8">
        <v>596940.60738571896</v>
      </c>
      <c r="E29" s="14">
        <v>811839.22604457778</v>
      </c>
      <c r="F29" s="5">
        <f>D29+(D29*5%)</f>
        <v>626787.63775500492</v>
      </c>
      <c r="G29" s="5">
        <f t="shared" si="2"/>
        <v>852431.18734680663</v>
      </c>
    </row>
    <row r="30" spans="1:7">
      <c r="A30" s="6" t="s">
        <v>51</v>
      </c>
      <c r="B30" s="3" t="s">
        <v>52</v>
      </c>
      <c r="C30" s="12">
        <v>0.21</v>
      </c>
      <c r="D30" s="8">
        <v>812130.08404893754</v>
      </c>
      <c r="E30" s="14">
        <v>1104496.9143065549</v>
      </c>
      <c r="F30" s="5">
        <f t="shared" si="3"/>
        <v>852736.58825138444</v>
      </c>
      <c r="G30" s="5">
        <f t="shared" si="2"/>
        <v>1159721.7600218826</v>
      </c>
    </row>
    <row r="31" spans="1:7">
      <c r="A31" s="6" t="s">
        <v>53</v>
      </c>
      <c r="B31" s="3" t="s">
        <v>54</v>
      </c>
      <c r="C31" s="12">
        <v>0.21</v>
      </c>
      <c r="D31" s="8">
        <v>864848.09733918752</v>
      </c>
      <c r="E31" s="14">
        <v>1176193.4123812951</v>
      </c>
      <c r="F31" s="5">
        <f t="shared" si="3"/>
        <v>908090.50220614695</v>
      </c>
      <c r="G31" s="5">
        <f t="shared" si="2"/>
        <v>1235003.0830003598</v>
      </c>
    </row>
    <row r="32" spans="1:7">
      <c r="A32" s="6"/>
      <c r="B32" s="3"/>
      <c r="C32" s="12"/>
      <c r="D32" s="8">
        <v>0</v>
      </c>
      <c r="E32" s="14">
        <v>0</v>
      </c>
      <c r="F32" s="5">
        <f t="shared" si="0"/>
        <v>0</v>
      </c>
      <c r="G32" s="5">
        <f t="shared" si="1"/>
        <v>0</v>
      </c>
    </row>
    <row r="33" spans="1:7">
      <c r="A33" s="6" t="s">
        <v>55</v>
      </c>
      <c r="B33" s="3"/>
      <c r="C33" s="12"/>
      <c r="D33" s="8">
        <v>0</v>
      </c>
      <c r="E33" s="14">
        <v>0</v>
      </c>
      <c r="F33" s="5">
        <f t="shared" si="0"/>
        <v>0</v>
      </c>
      <c r="G33" s="5">
        <f t="shared" si="1"/>
        <v>0</v>
      </c>
    </row>
    <row r="34" spans="1:7" ht="14.25">
      <c r="A34" s="6" t="s">
        <v>56</v>
      </c>
      <c r="B34" s="3" t="s">
        <v>57</v>
      </c>
      <c r="C34" s="12">
        <v>0.105</v>
      </c>
      <c r="D34" s="9">
        <v>1887719</v>
      </c>
      <c r="E34" s="15">
        <v>2567297.84</v>
      </c>
      <c r="F34" s="5">
        <f>D34+(D34*6%)</f>
        <v>2000982.14</v>
      </c>
      <c r="G34" s="5">
        <f>E34+(E34*6%)</f>
        <v>2721335.7103999997</v>
      </c>
    </row>
    <row r="35" spans="1:7" ht="14.25">
      <c r="A35" s="6" t="s">
        <v>58</v>
      </c>
      <c r="B35" s="3" t="s">
        <v>59</v>
      </c>
      <c r="C35" s="12">
        <v>0.105</v>
      </c>
      <c r="D35" s="9">
        <v>2319117</v>
      </c>
      <c r="E35" s="15">
        <v>3153999.12</v>
      </c>
      <c r="F35" s="5">
        <f>D35+(D35*6%)</f>
        <v>2458264.02</v>
      </c>
      <c r="G35" s="5">
        <f t="shared" ref="G35:G37" si="4">E35+(E35*6%)</f>
        <v>3343239.0671999999</v>
      </c>
    </row>
    <row r="36" spans="1:7" ht="14.25">
      <c r="A36" s="6" t="s">
        <v>60</v>
      </c>
      <c r="B36" s="3" t="s">
        <v>61</v>
      </c>
      <c r="C36" s="12">
        <v>0.105</v>
      </c>
      <c r="D36" s="9">
        <v>2600300</v>
      </c>
      <c r="E36" s="15">
        <v>3536408</v>
      </c>
      <c r="F36" s="5">
        <f>D36+(D36*6%)</f>
        <v>2756318</v>
      </c>
      <c r="G36" s="5">
        <f t="shared" si="4"/>
        <v>3748592.48</v>
      </c>
    </row>
    <row r="37" spans="1:7" ht="14.25">
      <c r="A37" s="6" t="s">
        <v>62</v>
      </c>
      <c r="B37" s="3" t="s">
        <v>63</v>
      </c>
      <c r="C37" s="12">
        <v>0.105</v>
      </c>
      <c r="D37" s="9">
        <v>3124376</v>
      </c>
      <c r="E37" s="15">
        <v>4249151.3599999994</v>
      </c>
      <c r="F37" s="5">
        <f>D37+(D37*6%)</f>
        <v>3311838.56</v>
      </c>
      <c r="G37" s="5">
        <f t="shared" si="4"/>
        <v>4504100.4415999996</v>
      </c>
    </row>
    <row r="38" spans="1:7" ht="14.25">
      <c r="A38" s="6" t="s">
        <v>64</v>
      </c>
      <c r="B38" s="3"/>
      <c r="C38" s="12"/>
      <c r="D38" s="9">
        <v>0</v>
      </c>
      <c r="E38" s="15">
        <v>0</v>
      </c>
      <c r="F38" s="5">
        <f t="shared" si="0"/>
        <v>0</v>
      </c>
      <c r="G38" s="5">
        <f t="shared" si="1"/>
        <v>0</v>
      </c>
    </row>
    <row r="39" spans="1:7" ht="14.25">
      <c r="A39" s="6" t="s">
        <v>65</v>
      </c>
      <c r="B39" s="3" t="s">
        <v>66</v>
      </c>
      <c r="C39" s="12">
        <v>0.105</v>
      </c>
      <c r="D39" s="9">
        <v>964682.35991126997</v>
      </c>
      <c r="E39" s="15">
        <v>1311968.0094793271</v>
      </c>
      <c r="F39" s="5">
        <f>D39+(D39*4%)</f>
        <v>1003269.6543077207</v>
      </c>
      <c r="G39" s="5">
        <f>E39+(E39*4%)</f>
        <v>1364446.7298585002</v>
      </c>
    </row>
    <row r="40" spans="1:7" ht="14.25">
      <c r="A40" s="6" t="s">
        <v>67</v>
      </c>
      <c r="B40" s="3" t="s">
        <v>68</v>
      </c>
      <c r="C40" s="12">
        <v>0.105</v>
      </c>
      <c r="D40" s="9">
        <v>1179228</v>
      </c>
      <c r="E40" s="15">
        <v>1603750.08</v>
      </c>
      <c r="F40" s="5">
        <f>D40+(D40*4%)</f>
        <v>1226397.1200000001</v>
      </c>
      <c r="G40" s="5">
        <f>E40+(E40*4%)</f>
        <v>1667900.0832</v>
      </c>
    </row>
    <row r="41" spans="1:7">
      <c r="A41" s="6"/>
      <c r="B41" s="3"/>
      <c r="C41" s="12"/>
      <c r="D41" s="7"/>
      <c r="E41" s="13"/>
    </row>
    <row r="42" spans="1:7">
      <c r="A42" s="6" t="s">
        <v>69</v>
      </c>
      <c r="B42" s="3" t="s">
        <v>70</v>
      </c>
      <c r="C42" s="12">
        <v>0.105</v>
      </c>
      <c r="D42" s="7"/>
      <c r="E42" s="13"/>
    </row>
    <row r="43" spans="1:7">
      <c r="A43" s="6" t="s">
        <v>71</v>
      </c>
      <c r="B43" s="3" t="s">
        <v>72</v>
      </c>
      <c r="C43" s="12">
        <v>0.105</v>
      </c>
      <c r="D43" s="7"/>
      <c r="E43" s="13"/>
    </row>
    <row r="44" spans="1:7">
      <c r="A44" s="6" t="s">
        <v>73</v>
      </c>
      <c r="B44" s="3" t="s">
        <v>74</v>
      </c>
      <c r="C44" s="12">
        <v>0.105</v>
      </c>
      <c r="D44" s="7"/>
      <c r="E44" s="13"/>
    </row>
    <row r="45" spans="1:7">
      <c r="A45" s="6" t="s">
        <v>75</v>
      </c>
      <c r="B45" s="3" t="s">
        <v>76</v>
      </c>
      <c r="C45" s="12">
        <v>0.105</v>
      </c>
      <c r="D45" s="7"/>
      <c r="E45" s="13"/>
    </row>
    <row r="46" spans="1:7">
      <c r="A46" s="6" t="s">
        <v>77</v>
      </c>
      <c r="B46" s="3" t="s">
        <v>78</v>
      </c>
      <c r="C46" s="12">
        <v>0.105</v>
      </c>
      <c r="D46" s="7"/>
      <c r="E46" s="13"/>
    </row>
    <row r="47" spans="1:7">
      <c r="A47" s="6" t="s">
        <v>79</v>
      </c>
      <c r="B47" s="3" t="s">
        <v>76</v>
      </c>
      <c r="C47" s="12">
        <v>0.105</v>
      </c>
      <c r="D47" s="7"/>
      <c r="E47" s="13"/>
    </row>
    <row r="48" spans="1:7">
      <c r="A48" s="6" t="s">
        <v>80</v>
      </c>
      <c r="B48" s="3" t="s">
        <v>81</v>
      </c>
      <c r="C48" s="12">
        <v>0.105</v>
      </c>
      <c r="D48" s="7"/>
      <c r="E48" s="13"/>
    </row>
    <row r="49" spans="1:5">
      <c r="A49" s="6" t="s">
        <v>82</v>
      </c>
      <c r="B49" s="3" t="s">
        <v>83</v>
      </c>
      <c r="C49" s="12">
        <v>0.105</v>
      </c>
      <c r="D49" s="7"/>
      <c r="E49" s="13"/>
    </row>
    <row r="50" spans="1:5">
      <c r="A50" s="6" t="s">
        <v>84</v>
      </c>
      <c r="B50" s="3" t="s">
        <v>85</v>
      </c>
      <c r="C50" s="12">
        <v>0.105</v>
      </c>
      <c r="D50" s="10"/>
      <c r="E50" s="13"/>
    </row>
  </sheetData>
  <mergeCells count="1">
    <mergeCell ref="A1:E1"/>
  </mergeCells>
  <pageMargins left="0.7" right="0.7" top="0.75" bottom="0.75" header="0.3" footer="0.3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11A72-DD51-4405-9178-F193630F61AF}">
  <sheetPr>
    <pageSetUpPr fitToPage="1"/>
  </sheetPr>
  <dimension ref="A1:I60"/>
  <sheetViews>
    <sheetView workbookViewId="0"/>
  </sheetViews>
  <sheetFormatPr defaultRowHeight="15"/>
  <cols>
    <col min="1" max="1" width="14" customWidth="1"/>
    <col min="2" max="2" width="58.42578125" customWidth="1"/>
    <col min="3" max="3" width="9.7109375" customWidth="1"/>
    <col min="4" max="4" width="17" customWidth="1"/>
    <col min="5" max="5" width="15.42578125" customWidth="1"/>
    <col min="6" max="6" width="36.28515625" customWidth="1"/>
    <col min="7" max="7" width="36.7109375" customWidth="1"/>
    <col min="8" max="8" width="37.7109375" customWidth="1"/>
    <col min="9" max="9" width="38" customWidth="1"/>
    <col min="10" max="10" width="39.140625" customWidth="1"/>
    <col min="11" max="11" width="17.140625" customWidth="1"/>
    <col min="12" max="12" width="17.85546875" customWidth="1"/>
  </cols>
  <sheetData>
    <row r="1" spans="1:9" ht="21.75" customHeight="1">
      <c r="A1" s="110" t="s">
        <v>86</v>
      </c>
      <c r="B1" s="110"/>
      <c r="C1" s="110"/>
      <c r="D1" s="110"/>
      <c r="E1" s="110"/>
    </row>
    <row r="2" spans="1:9" ht="55.5" customHeight="1">
      <c r="A2" s="29"/>
      <c r="B2" s="30"/>
      <c r="C2" s="31"/>
      <c r="D2" s="32"/>
      <c r="E2" s="38"/>
    </row>
    <row r="3" spans="1:9" ht="19.5" customHeight="1">
      <c r="A3" s="33" t="s">
        <v>1</v>
      </c>
      <c r="B3" s="33" t="s">
        <v>2</v>
      </c>
      <c r="C3" s="34" t="s">
        <v>3</v>
      </c>
      <c r="D3" s="56" t="s">
        <v>4</v>
      </c>
      <c r="E3" s="54" t="s">
        <v>5</v>
      </c>
      <c r="H3" s="5"/>
      <c r="I3" s="5"/>
    </row>
    <row r="4" spans="1:9" ht="16.5" customHeight="1">
      <c r="A4" s="35" t="s">
        <v>6</v>
      </c>
      <c r="B4" s="36" t="s">
        <v>87</v>
      </c>
      <c r="C4" s="37"/>
      <c r="D4" s="57"/>
      <c r="E4" s="55"/>
      <c r="H4" s="5"/>
      <c r="I4" s="5"/>
    </row>
    <row r="5" spans="1:9">
      <c r="A5" s="39" t="s">
        <v>7</v>
      </c>
      <c r="B5" s="35" t="s">
        <v>8</v>
      </c>
      <c r="C5" s="37">
        <v>0.21</v>
      </c>
      <c r="D5" s="58">
        <v>86404.086930676</v>
      </c>
      <c r="E5" s="40">
        <v>117509.55822571981</v>
      </c>
      <c r="H5" s="5"/>
      <c r="I5" s="5"/>
    </row>
    <row r="6" spans="1:9">
      <c r="A6" s="39" t="s">
        <v>9</v>
      </c>
      <c r="B6" s="35" t="s">
        <v>10</v>
      </c>
      <c r="C6" s="37">
        <v>0.21</v>
      </c>
      <c r="D6" s="58">
        <v>88225.859847889005</v>
      </c>
      <c r="E6" s="40">
        <v>119987.16939312901</v>
      </c>
      <c r="H6" s="5"/>
      <c r="I6" s="5"/>
    </row>
    <row r="7" spans="1:9" ht="15" customHeight="1">
      <c r="A7" s="39" t="s">
        <v>11</v>
      </c>
      <c r="B7" s="35" t="s">
        <v>12</v>
      </c>
      <c r="C7" s="37">
        <v>0.21</v>
      </c>
      <c r="D7" s="58">
        <v>109826.88158055799</v>
      </c>
      <c r="E7" s="40">
        <v>149364.558949559</v>
      </c>
      <c r="G7" s="28"/>
      <c r="H7" s="5"/>
      <c r="I7" s="5"/>
    </row>
    <row r="8" spans="1:9">
      <c r="A8" s="39" t="s">
        <v>13</v>
      </c>
      <c r="B8" s="35" t="s">
        <v>14</v>
      </c>
      <c r="C8" s="37">
        <v>0.21</v>
      </c>
      <c r="D8" s="58">
        <v>120237.01253606107</v>
      </c>
      <c r="E8" s="40">
        <v>163522.33704904307</v>
      </c>
      <c r="H8" s="5"/>
      <c r="I8" s="5"/>
    </row>
    <row r="9" spans="1:9">
      <c r="A9" s="39" t="s">
        <v>15</v>
      </c>
      <c r="B9" s="35" t="s">
        <v>16</v>
      </c>
      <c r="C9" s="37">
        <v>0.21</v>
      </c>
      <c r="D9" s="58">
        <v>143920.060459831</v>
      </c>
      <c r="E9" s="40">
        <v>195731.28222536977</v>
      </c>
      <c r="H9" s="5"/>
      <c r="I9" s="5"/>
    </row>
    <row r="10" spans="1:9">
      <c r="A10" s="39" t="s">
        <v>17</v>
      </c>
      <c r="B10" s="35" t="s">
        <v>18</v>
      </c>
      <c r="C10" s="37">
        <v>0.21</v>
      </c>
      <c r="D10" s="58">
        <v>143920.06045983071</v>
      </c>
      <c r="E10" s="40">
        <v>195731.28222536977</v>
      </c>
      <c r="H10" s="5"/>
      <c r="I10" s="5"/>
    </row>
    <row r="11" spans="1:9" ht="17.25" customHeight="1">
      <c r="A11" s="39"/>
      <c r="B11" s="41" t="s">
        <v>88</v>
      </c>
      <c r="C11" s="37"/>
      <c r="D11" s="58"/>
      <c r="E11" s="40"/>
      <c r="H11" s="5"/>
      <c r="I11" s="5"/>
    </row>
    <row r="12" spans="1:9">
      <c r="A12" s="39" t="s">
        <v>19</v>
      </c>
      <c r="B12" s="35" t="s">
        <v>20</v>
      </c>
      <c r="C12" s="37">
        <v>0.21</v>
      </c>
      <c r="D12" s="58">
        <v>207756.47064054094</v>
      </c>
      <c r="E12" s="40">
        <v>282548.80007113563</v>
      </c>
      <c r="H12" s="5"/>
      <c r="I12" s="5"/>
    </row>
    <row r="13" spans="1:9">
      <c r="A13" s="39" t="s">
        <v>21</v>
      </c>
      <c r="B13" s="35" t="s">
        <v>22</v>
      </c>
      <c r="C13" s="37">
        <v>0.21</v>
      </c>
      <c r="D13" s="58">
        <v>226023.77186484</v>
      </c>
      <c r="E13" s="40">
        <v>307392.32973618311</v>
      </c>
      <c r="H13" s="5"/>
      <c r="I13" s="5"/>
    </row>
    <row r="14" spans="1:9">
      <c r="A14" s="39" t="s">
        <v>23</v>
      </c>
      <c r="B14" s="35" t="s">
        <v>24</v>
      </c>
      <c r="C14" s="37">
        <v>0.21</v>
      </c>
      <c r="D14" s="58">
        <v>263921.60574808874</v>
      </c>
      <c r="E14" s="40">
        <v>358933.38381740067</v>
      </c>
      <c r="H14" s="5"/>
      <c r="I14" s="5"/>
    </row>
    <row r="15" spans="1:9">
      <c r="A15" s="39" t="s">
        <v>25</v>
      </c>
      <c r="B15" s="35" t="s">
        <v>26</v>
      </c>
      <c r="C15" s="37">
        <v>0.21</v>
      </c>
      <c r="D15" s="58">
        <v>396700.34748292266</v>
      </c>
      <c r="E15" s="40">
        <v>539512.47257677477</v>
      </c>
      <c r="H15" s="5"/>
      <c r="I15" s="5"/>
    </row>
    <row r="16" spans="1:9">
      <c r="A16" s="39" t="s">
        <v>27</v>
      </c>
      <c r="B16" s="35" t="s">
        <v>28</v>
      </c>
      <c r="C16" s="37">
        <v>0.21</v>
      </c>
      <c r="D16" s="58">
        <v>453956.06773818989</v>
      </c>
      <c r="E16" s="40">
        <v>617380.25212393817</v>
      </c>
      <c r="H16" s="5"/>
      <c r="I16" s="5"/>
    </row>
    <row r="17" spans="1:9">
      <c r="A17" s="39" t="s">
        <v>29</v>
      </c>
      <c r="B17" s="35" t="s">
        <v>30</v>
      </c>
      <c r="C17" s="37">
        <v>0.21</v>
      </c>
      <c r="D17" s="58">
        <v>583735.7003167955</v>
      </c>
      <c r="E17" s="40">
        <v>793880.55243084184</v>
      </c>
      <c r="H17" s="5"/>
      <c r="I17" s="5"/>
    </row>
    <row r="18" spans="1:9" ht="18.75" customHeight="1">
      <c r="A18" s="39"/>
      <c r="B18" s="41" t="s">
        <v>89</v>
      </c>
      <c r="C18" s="37"/>
      <c r="D18" s="58"/>
      <c r="E18" s="40"/>
      <c r="H18" s="5"/>
      <c r="I18" s="5"/>
    </row>
    <row r="19" spans="1:9">
      <c r="A19" s="39" t="s">
        <v>31</v>
      </c>
      <c r="B19" s="35" t="s">
        <v>32</v>
      </c>
      <c r="C19" s="37">
        <v>0.21</v>
      </c>
      <c r="D19" s="58">
        <v>356460.11831213435</v>
      </c>
      <c r="E19" s="40">
        <v>484785.76090450271</v>
      </c>
      <c r="H19" s="5"/>
      <c r="I19" s="5"/>
    </row>
    <row r="20" spans="1:9">
      <c r="A20" s="39" t="s">
        <v>33</v>
      </c>
      <c r="B20" s="35" t="s">
        <v>34</v>
      </c>
      <c r="C20" s="37">
        <v>0.21</v>
      </c>
      <c r="D20" s="58">
        <v>379842.37506888801</v>
      </c>
      <c r="E20" s="40">
        <v>516585.6300936871</v>
      </c>
      <c r="H20" s="5"/>
      <c r="I20" s="5"/>
    </row>
    <row r="21" spans="1:9">
      <c r="A21" s="39" t="s">
        <v>35</v>
      </c>
      <c r="B21" s="35" t="s">
        <v>36</v>
      </c>
      <c r="C21" s="37">
        <v>0.21</v>
      </c>
      <c r="D21" s="58">
        <v>458339.95132370159</v>
      </c>
      <c r="E21" s="40">
        <v>623342.33380023413</v>
      </c>
      <c r="H21" s="5"/>
      <c r="I21" s="5"/>
    </row>
    <row r="22" spans="1:9">
      <c r="A22" s="39" t="s">
        <v>37</v>
      </c>
      <c r="B22" s="35" t="s">
        <v>38</v>
      </c>
      <c r="C22" s="37">
        <v>0.21</v>
      </c>
      <c r="D22" s="58">
        <v>556163.67857134226</v>
      </c>
      <c r="E22" s="40">
        <v>756382.60285702546</v>
      </c>
      <c r="H22" s="5"/>
      <c r="I22" s="5"/>
    </row>
    <row r="23" spans="1:9">
      <c r="A23" s="39" t="s">
        <v>39</v>
      </c>
      <c r="B23" s="35" t="s">
        <v>40</v>
      </c>
      <c r="C23" s="37">
        <v>0.21</v>
      </c>
      <c r="D23" s="58">
        <v>647545.3554880406</v>
      </c>
      <c r="E23" s="40">
        <v>880661.68346373516</v>
      </c>
      <c r="H23" s="5"/>
      <c r="I23" s="5"/>
    </row>
    <row r="24" spans="1:9" ht="18.75" customHeight="1">
      <c r="A24" s="39"/>
      <c r="B24" s="41" t="s">
        <v>90</v>
      </c>
      <c r="C24" s="37"/>
      <c r="D24" s="59"/>
      <c r="E24" s="42"/>
      <c r="H24" s="5"/>
      <c r="I24" s="5"/>
    </row>
    <row r="25" spans="1:9">
      <c r="A25" s="39" t="s">
        <v>41</v>
      </c>
      <c r="B25" s="35" t="s">
        <v>42</v>
      </c>
      <c r="C25" s="37">
        <v>0.21</v>
      </c>
      <c r="D25" s="60">
        <v>413484.19346380775</v>
      </c>
      <c r="E25" s="43">
        <v>562338.50311077852</v>
      </c>
      <c r="H25" s="5"/>
      <c r="I25" s="5"/>
    </row>
    <row r="26" spans="1:9">
      <c r="A26" s="39" t="s">
        <v>43</v>
      </c>
      <c r="B26" s="35" t="s">
        <v>44</v>
      </c>
      <c r="C26" s="37">
        <v>0.21</v>
      </c>
      <c r="D26" s="58">
        <v>491265.98634851712</v>
      </c>
      <c r="E26" s="40">
        <v>668121.7414339832</v>
      </c>
      <c r="H26" s="5"/>
      <c r="I26" s="5"/>
    </row>
    <row r="27" spans="1:9">
      <c r="A27" s="39" t="s">
        <v>45</v>
      </c>
      <c r="B27" s="35" t="s">
        <v>46</v>
      </c>
      <c r="C27" s="37">
        <v>0.21</v>
      </c>
      <c r="D27" s="58">
        <v>510830.73179804534</v>
      </c>
      <c r="E27" s="40">
        <v>694729.79524534161</v>
      </c>
      <c r="H27" s="5"/>
      <c r="I27" s="5"/>
    </row>
    <row r="28" spans="1:9">
      <c r="A28" s="39" t="s">
        <v>47</v>
      </c>
      <c r="B28" s="35" t="s">
        <v>48</v>
      </c>
      <c r="C28" s="37">
        <v>0.21</v>
      </c>
      <c r="D28" s="58">
        <v>594577.38610029384</v>
      </c>
      <c r="E28" s="40">
        <v>808625.24509639957</v>
      </c>
      <c r="H28" s="5"/>
      <c r="I28" s="5"/>
    </row>
    <row r="29" spans="1:9">
      <c r="A29" s="39" t="s">
        <v>49</v>
      </c>
      <c r="B29" s="35" t="s">
        <v>50</v>
      </c>
      <c r="C29" s="37">
        <v>0.21</v>
      </c>
      <c r="D29" s="58">
        <v>626787.63775500492</v>
      </c>
      <c r="E29" s="40">
        <v>852431.18734680663</v>
      </c>
      <c r="H29" s="5"/>
      <c r="I29" s="5"/>
    </row>
    <row r="30" spans="1:9">
      <c r="A30" s="39" t="s">
        <v>51</v>
      </c>
      <c r="B30" s="35" t="s">
        <v>52</v>
      </c>
      <c r="C30" s="37">
        <v>0.21</v>
      </c>
      <c r="D30" s="58">
        <v>852736.58825138444</v>
      </c>
      <c r="E30" s="40">
        <v>1159721.7600218826</v>
      </c>
      <c r="H30" s="5"/>
      <c r="I30" s="5"/>
    </row>
    <row r="31" spans="1:9">
      <c r="A31" s="39" t="s">
        <v>53</v>
      </c>
      <c r="B31" s="35" t="s">
        <v>54</v>
      </c>
      <c r="C31" s="37">
        <v>0.21</v>
      </c>
      <c r="D31" s="58">
        <v>908090.50220614695</v>
      </c>
      <c r="E31" s="40">
        <v>1235003.0830003598</v>
      </c>
      <c r="H31" s="5"/>
      <c r="I31" s="5"/>
    </row>
    <row r="32" spans="1:9" ht="18" customHeight="1">
      <c r="A32" s="39"/>
      <c r="B32" s="41" t="s">
        <v>91</v>
      </c>
      <c r="C32" s="37"/>
      <c r="D32" s="58">
        <v>0</v>
      </c>
      <c r="E32" s="40">
        <v>0</v>
      </c>
      <c r="H32" s="5"/>
      <c r="I32" s="5"/>
    </row>
    <row r="33" spans="1:9">
      <c r="A33" s="44" t="s">
        <v>56</v>
      </c>
      <c r="B33" s="45" t="s">
        <v>57</v>
      </c>
      <c r="C33" s="46">
        <v>0.105</v>
      </c>
      <c r="D33" s="61">
        <v>2000982.14</v>
      </c>
      <c r="E33" s="47">
        <v>2721335.7103999997</v>
      </c>
      <c r="H33" s="5"/>
      <c r="I33" s="5"/>
    </row>
    <row r="34" spans="1:9">
      <c r="A34" s="44" t="s">
        <v>58</v>
      </c>
      <c r="B34" s="45" t="s">
        <v>59</v>
      </c>
      <c r="C34" s="46">
        <v>0.105</v>
      </c>
      <c r="D34" s="61">
        <v>2458264.02</v>
      </c>
      <c r="E34" s="47">
        <v>3343239.0671999999</v>
      </c>
      <c r="H34" s="5"/>
      <c r="I34" s="5"/>
    </row>
    <row r="35" spans="1:9">
      <c r="A35" s="44" t="s">
        <v>60</v>
      </c>
      <c r="B35" s="45" t="s">
        <v>61</v>
      </c>
      <c r="C35" s="46">
        <v>0.105</v>
      </c>
      <c r="D35" s="61">
        <v>2756318</v>
      </c>
      <c r="E35" s="47">
        <v>3748592.48</v>
      </c>
      <c r="H35" s="5"/>
      <c r="I35" s="5"/>
    </row>
    <row r="36" spans="1:9">
      <c r="A36" s="44" t="s">
        <v>62</v>
      </c>
      <c r="B36" s="45" t="s">
        <v>63</v>
      </c>
      <c r="C36" s="46">
        <v>0.105</v>
      </c>
      <c r="D36" s="61">
        <v>3311838.56</v>
      </c>
      <c r="E36" s="47">
        <v>4504100.4415999996</v>
      </c>
      <c r="H36" s="5"/>
      <c r="I36" s="5"/>
    </row>
    <row r="37" spans="1:9" ht="20.25" customHeight="1">
      <c r="A37" s="39"/>
      <c r="B37" s="41" t="s">
        <v>64</v>
      </c>
      <c r="C37" s="37"/>
      <c r="D37" s="58">
        <v>0</v>
      </c>
      <c r="E37" s="40">
        <v>0</v>
      </c>
      <c r="H37" s="5"/>
      <c r="I37" s="5"/>
    </row>
    <row r="38" spans="1:9">
      <c r="A38" s="48" t="s">
        <v>65</v>
      </c>
      <c r="B38" s="49" t="s">
        <v>66</v>
      </c>
      <c r="C38" s="50">
        <v>0.105</v>
      </c>
      <c r="D38" s="62">
        <v>1003269.6543077207</v>
      </c>
      <c r="E38" s="51">
        <v>1364446.7298585002</v>
      </c>
    </row>
    <row r="39" spans="1:9">
      <c r="A39" s="48" t="s">
        <v>67</v>
      </c>
      <c r="B39" s="49" t="s">
        <v>68</v>
      </c>
      <c r="C39" s="50">
        <v>0.105</v>
      </c>
      <c r="D39" s="63">
        <v>1226397.1200000001</v>
      </c>
      <c r="E39" s="51">
        <v>1667900.0832</v>
      </c>
    </row>
    <row r="40" spans="1:9" ht="20.25" customHeight="1">
      <c r="A40" s="39"/>
      <c r="B40" s="53" t="s">
        <v>92</v>
      </c>
      <c r="C40" s="35"/>
      <c r="D40" s="64" t="s">
        <v>93</v>
      </c>
      <c r="E40" s="40"/>
      <c r="H40" s="5"/>
      <c r="I40" s="5"/>
    </row>
    <row r="41" spans="1:9">
      <c r="A41" s="39" t="s">
        <v>94</v>
      </c>
      <c r="B41" s="35" t="s">
        <v>95</v>
      </c>
      <c r="C41" s="37">
        <v>0.21</v>
      </c>
      <c r="D41" s="65">
        <v>37000</v>
      </c>
      <c r="E41" s="40"/>
      <c r="H41" s="5"/>
      <c r="I41" s="5"/>
    </row>
    <row r="42" spans="1:9">
      <c r="A42" s="39" t="s">
        <v>96</v>
      </c>
      <c r="B42" s="35" t="s">
        <v>95</v>
      </c>
      <c r="C42" s="37">
        <v>0.21</v>
      </c>
      <c r="D42" s="58">
        <v>44580</v>
      </c>
      <c r="E42" s="40"/>
      <c r="H42" s="5"/>
      <c r="I42" s="5"/>
    </row>
    <row r="43" spans="1:9">
      <c r="A43" s="39" t="s">
        <v>97</v>
      </c>
      <c r="B43" s="35" t="s">
        <v>95</v>
      </c>
      <c r="C43" s="37">
        <v>0.21</v>
      </c>
      <c r="D43" s="58">
        <v>45000</v>
      </c>
      <c r="E43" s="40"/>
      <c r="H43" s="5"/>
      <c r="I43" s="5"/>
    </row>
    <row r="44" spans="1:9">
      <c r="A44" s="39" t="s">
        <v>98</v>
      </c>
      <c r="B44" s="35" t="s">
        <v>99</v>
      </c>
      <c r="C44" s="37">
        <v>0.21</v>
      </c>
      <c r="D44" s="58">
        <v>58500</v>
      </c>
      <c r="E44" s="40"/>
      <c r="H44" s="5"/>
      <c r="I44" s="5"/>
    </row>
    <row r="45" spans="1:9">
      <c r="A45" s="39" t="s">
        <v>100</v>
      </c>
      <c r="B45" s="35" t="s">
        <v>99</v>
      </c>
      <c r="C45" s="37">
        <v>0.21</v>
      </c>
      <c r="D45" s="58">
        <v>68200</v>
      </c>
      <c r="E45" s="40"/>
      <c r="H45" s="5"/>
      <c r="I45" s="5"/>
    </row>
    <row r="46" spans="1:9">
      <c r="A46" s="39" t="s">
        <v>101</v>
      </c>
      <c r="B46" s="35" t="s">
        <v>99</v>
      </c>
      <c r="C46" s="37">
        <v>0.21</v>
      </c>
      <c r="D46" s="58">
        <v>86270</v>
      </c>
      <c r="E46" s="40"/>
      <c r="H46" s="5"/>
      <c r="I46" s="5"/>
    </row>
    <row r="47" spans="1:9">
      <c r="A47" s="39" t="s">
        <v>102</v>
      </c>
      <c r="B47" s="35" t="s">
        <v>99</v>
      </c>
      <c r="C47" s="37">
        <v>0.21</v>
      </c>
      <c r="D47" s="58">
        <v>116800</v>
      </c>
      <c r="E47" s="40"/>
      <c r="H47" s="5"/>
      <c r="I47" s="5"/>
    </row>
    <row r="48" spans="1:9">
      <c r="A48" s="39" t="s">
        <v>103</v>
      </c>
      <c r="B48" s="35" t="s">
        <v>99</v>
      </c>
      <c r="C48" s="37">
        <v>0.21</v>
      </c>
      <c r="D48" s="58">
        <v>133500</v>
      </c>
      <c r="E48" s="40"/>
      <c r="H48" s="5"/>
      <c r="I48" s="5"/>
    </row>
    <row r="49" spans="1:9">
      <c r="A49" s="39" t="s">
        <v>104</v>
      </c>
      <c r="B49" s="35" t="s">
        <v>99</v>
      </c>
      <c r="C49" s="37">
        <v>0.21</v>
      </c>
      <c r="D49" s="63">
        <v>210500</v>
      </c>
      <c r="E49" s="52"/>
      <c r="H49" s="5"/>
      <c r="I49" s="5"/>
    </row>
    <row r="50" spans="1:9" ht="32.25">
      <c r="A50" s="24"/>
      <c r="B50" s="25"/>
      <c r="C50" s="25"/>
      <c r="D50" s="26"/>
      <c r="E50" s="27"/>
    </row>
    <row r="51" spans="1:9">
      <c r="A51" s="20"/>
      <c r="B51" s="21"/>
      <c r="C51" s="21"/>
      <c r="D51" s="22"/>
      <c r="E51" s="23"/>
    </row>
    <row r="52" spans="1:9">
      <c r="A52" s="20"/>
      <c r="B52" s="21"/>
      <c r="C52" s="21"/>
      <c r="D52" s="22"/>
      <c r="E52" s="23"/>
    </row>
    <row r="53" spans="1:9">
      <c r="A53" s="20"/>
      <c r="B53" s="21"/>
      <c r="C53" s="21"/>
      <c r="D53" s="22"/>
      <c r="E53" s="23"/>
    </row>
    <row r="54" spans="1:9">
      <c r="A54" s="20"/>
      <c r="B54" s="21"/>
      <c r="C54" s="21"/>
      <c r="D54" s="22"/>
      <c r="E54" s="23"/>
    </row>
    <row r="55" spans="1:9">
      <c r="A55" s="20"/>
      <c r="B55" s="21"/>
      <c r="C55" s="21"/>
      <c r="D55" s="22"/>
      <c r="E55" s="23"/>
    </row>
    <row r="56" spans="1:9">
      <c r="A56" s="20"/>
      <c r="B56" s="21"/>
      <c r="C56" s="21"/>
      <c r="D56" s="22"/>
      <c r="E56" s="23"/>
    </row>
    <row r="57" spans="1:9">
      <c r="A57" s="20"/>
      <c r="B57" s="21"/>
      <c r="C57" s="21"/>
      <c r="D57" s="22"/>
      <c r="E57" s="23"/>
    </row>
    <row r="58" spans="1:9">
      <c r="A58" s="20"/>
      <c r="B58" s="21"/>
      <c r="C58" s="21"/>
      <c r="D58" s="22"/>
      <c r="E58" s="23"/>
    </row>
    <row r="59" spans="1:9">
      <c r="A59" s="20"/>
      <c r="B59" s="21"/>
      <c r="C59" s="21"/>
      <c r="D59" s="22"/>
      <c r="E59" s="23"/>
    </row>
    <row r="60" spans="1:9">
      <c r="A60" s="20"/>
      <c r="B60" s="21"/>
      <c r="C60" s="21"/>
      <c r="D60" s="22"/>
      <c r="E60" s="23"/>
    </row>
  </sheetData>
  <mergeCells count="1">
    <mergeCell ref="A1:E1"/>
  </mergeCells>
  <pageMargins left="0.25" right="0.25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F741F-DCEA-4907-B85B-2BBA66769267}">
  <sheetPr>
    <pageSetUpPr fitToPage="1"/>
  </sheetPr>
  <dimension ref="A1:M49"/>
  <sheetViews>
    <sheetView tabSelected="1" topLeftCell="B24" workbookViewId="0">
      <selection activeCell="M5" sqref="M5:M40"/>
    </sheetView>
  </sheetViews>
  <sheetFormatPr defaultRowHeight="15"/>
  <cols>
    <col min="1" max="1" width="13.28515625" customWidth="1"/>
    <col min="2" max="2" width="63.42578125" customWidth="1"/>
    <col min="4" max="4" width="13.28515625" customWidth="1"/>
    <col min="5" max="5" width="11.85546875" customWidth="1"/>
    <col min="6" max="6" width="17.5703125" customWidth="1"/>
    <col min="7" max="7" width="17.140625" customWidth="1"/>
    <col min="8" max="8" width="14.85546875" customWidth="1"/>
    <col min="9" max="9" width="16.140625" customWidth="1"/>
    <col min="10" max="10" width="17.42578125" customWidth="1"/>
    <col min="11" max="11" width="17.140625" customWidth="1"/>
    <col min="12" max="12" width="16.85546875" customWidth="1"/>
    <col min="13" max="13" width="16.5703125" customWidth="1"/>
    <col min="14" max="14" width="17.140625" customWidth="1"/>
  </cols>
  <sheetData>
    <row r="1" spans="1:13">
      <c r="A1" s="110" t="s">
        <v>105</v>
      </c>
      <c r="B1" s="110"/>
      <c r="C1" s="110"/>
      <c r="D1" s="110"/>
      <c r="E1" s="110"/>
      <c r="J1" s="91"/>
      <c r="K1" s="93"/>
      <c r="L1" s="96"/>
      <c r="M1" s="106"/>
    </row>
    <row r="2" spans="1:13" ht="30.75" customHeight="1">
      <c r="A2" s="29"/>
      <c r="B2" s="30"/>
      <c r="C2" s="31"/>
      <c r="D2" s="32"/>
      <c r="E2" s="38"/>
      <c r="F2" t="s">
        <v>106</v>
      </c>
      <c r="G2" s="4" t="s">
        <v>107</v>
      </c>
      <c r="H2" s="4" t="s">
        <v>108</v>
      </c>
      <c r="I2" s="105" t="s">
        <v>109</v>
      </c>
      <c r="J2" s="90" t="s">
        <v>110</v>
      </c>
      <c r="K2" s="94">
        <v>8.4000000000000005E-2</v>
      </c>
      <c r="L2" s="97">
        <v>0.123</v>
      </c>
      <c r="M2" s="107">
        <v>0.05</v>
      </c>
    </row>
    <row r="3" spans="1:13">
      <c r="A3" s="33" t="s">
        <v>1</v>
      </c>
      <c r="B3" s="33" t="s">
        <v>2</v>
      </c>
      <c r="C3" s="34" t="s">
        <v>3</v>
      </c>
      <c r="D3" s="56" t="s">
        <v>4</v>
      </c>
      <c r="E3" s="54" t="s">
        <v>5</v>
      </c>
      <c r="J3" s="91"/>
      <c r="K3" s="99" t="s">
        <v>111</v>
      </c>
      <c r="L3" s="100" t="s">
        <v>112</v>
      </c>
      <c r="M3" s="108" t="s">
        <v>113</v>
      </c>
    </row>
    <row r="4" spans="1:13">
      <c r="A4" s="35" t="s">
        <v>6</v>
      </c>
      <c r="B4" s="36" t="s">
        <v>87</v>
      </c>
      <c r="C4" s="37"/>
      <c r="D4" s="57"/>
      <c r="E4" s="55"/>
      <c r="J4" s="91"/>
      <c r="K4" s="93"/>
      <c r="L4" s="96"/>
      <c r="M4" s="106"/>
    </row>
    <row r="5" spans="1:13" ht="15.75">
      <c r="A5" s="66" t="s">
        <v>7</v>
      </c>
      <c r="B5" s="67" t="s">
        <v>8</v>
      </c>
      <c r="C5" s="68">
        <v>0.21</v>
      </c>
      <c r="D5" s="69">
        <v>90724.291277209806</v>
      </c>
      <c r="E5" s="70">
        <v>117509.55822572</v>
      </c>
      <c r="F5" s="5">
        <f>D5-(D5*25%)</f>
        <v>68043.218457907351</v>
      </c>
      <c r="G5" s="5">
        <f>F5+(F5*21%)</f>
        <v>82332.29433406789</v>
      </c>
      <c r="H5" s="5">
        <f>G5+(G5*14%)</f>
        <v>93858.8155408374</v>
      </c>
      <c r="I5" s="5">
        <f>H5+(H5*10%)</f>
        <v>103244.69709492114</v>
      </c>
      <c r="J5" s="92">
        <f>I5+(I5*15%)</f>
        <v>118731.40165915931</v>
      </c>
      <c r="K5" s="95">
        <f>J5*1.088</f>
        <v>129179.76500516533</v>
      </c>
      <c r="L5" s="98">
        <f>J5*1.127</f>
        <v>133810.28966987255</v>
      </c>
      <c r="M5" s="109">
        <f>J5+(J5*5%)</f>
        <v>124667.97174211728</v>
      </c>
    </row>
    <row r="6" spans="1:13" ht="15.75">
      <c r="A6" s="66" t="s">
        <v>9</v>
      </c>
      <c r="B6" s="67" t="s">
        <v>10</v>
      </c>
      <c r="C6" s="68">
        <v>0.21</v>
      </c>
      <c r="D6" s="69">
        <v>92637.152840283452</v>
      </c>
      <c r="E6" s="70">
        <v>119987.16939312901</v>
      </c>
      <c r="F6" s="5">
        <f t="shared" ref="F6:F39" si="0">D6-(D6*25%)</f>
        <v>69477.864630212585</v>
      </c>
      <c r="G6" s="5">
        <f t="shared" ref="G6:G39" si="1">F6+(F6*21%)</f>
        <v>84068.216202557232</v>
      </c>
      <c r="H6" s="5">
        <f t="shared" ref="H6:H39" si="2">G6+(G6*14%)</f>
        <v>95837.766470915245</v>
      </c>
      <c r="I6" s="5">
        <f t="shared" ref="I6:I39" si="3">H6+(H6*10%)</f>
        <v>105421.54311800677</v>
      </c>
      <c r="J6" s="92">
        <f t="shared" ref="J6:J39" si="4">I6+(I6*15%)</f>
        <v>121234.77458570778</v>
      </c>
      <c r="K6" s="95">
        <f t="shared" ref="K6:K39" si="5">J6*1.088</f>
        <v>131903.43474925007</v>
      </c>
      <c r="L6" s="98">
        <f t="shared" ref="L6:L39" si="6">J6*1.127</f>
        <v>136631.59095809268</v>
      </c>
      <c r="M6" s="109">
        <f t="shared" ref="M6:M40" si="7">J6+(J6*5%)</f>
        <v>127296.51331499318</v>
      </c>
    </row>
    <row r="7" spans="1:13" ht="15.75">
      <c r="A7" s="66" t="s">
        <v>11</v>
      </c>
      <c r="B7" s="67" t="s">
        <v>12</v>
      </c>
      <c r="C7" s="68">
        <v>0.21</v>
      </c>
      <c r="D7" s="69">
        <v>115318.22565958589</v>
      </c>
      <c r="E7" s="70">
        <v>149364.558949559</v>
      </c>
      <c r="F7" s="5">
        <f t="shared" si="0"/>
        <v>86488.669244689416</v>
      </c>
      <c r="G7" s="5">
        <f t="shared" si="1"/>
        <v>104651.28978607419</v>
      </c>
      <c r="H7" s="5">
        <f t="shared" si="2"/>
        <v>119302.47035612458</v>
      </c>
      <c r="I7" s="5">
        <f t="shared" si="3"/>
        <v>131232.71739173704</v>
      </c>
      <c r="J7" s="92">
        <f t="shared" si="4"/>
        <v>150917.62500049759</v>
      </c>
      <c r="K7" s="95">
        <f t="shared" si="5"/>
        <v>164198.37600054138</v>
      </c>
      <c r="L7" s="98">
        <f t="shared" si="6"/>
        <v>170084.16337556078</v>
      </c>
      <c r="M7" s="109">
        <f t="shared" si="7"/>
        <v>158463.50625052248</v>
      </c>
    </row>
    <row r="8" spans="1:13" ht="15.75">
      <c r="A8" s="66" t="s">
        <v>13</v>
      </c>
      <c r="B8" s="67" t="s">
        <v>14</v>
      </c>
      <c r="C8" s="68">
        <v>0.21</v>
      </c>
      <c r="D8" s="69">
        <v>126248.86316286412</v>
      </c>
      <c r="E8" s="70">
        <v>163522.33704904307</v>
      </c>
      <c r="F8" s="5">
        <f t="shared" si="0"/>
        <v>94686.647372148087</v>
      </c>
      <c r="G8" s="5">
        <f t="shared" si="1"/>
        <v>114570.84332029919</v>
      </c>
      <c r="H8" s="5">
        <f t="shared" si="2"/>
        <v>130610.76138514107</v>
      </c>
      <c r="I8" s="5">
        <f t="shared" si="3"/>
        <v>143671.83752365518</v>
      </c>
      <c r="J8" s="92">
        <f t="shared" si="4"/>
        <v>165222.61315220344</v>
      </c>
      <c r="K8" s="95">
        <f t="shared" si="5"/>
        <v>179762.20310959735</v>
      </c>
      <c r="L8" s="98">
        <f t="shared" si="6"/>
        <v>186205.88502253327</v>
      </c>
      <c r="M8" s="109">
        <f t="shared" si="7"/>
        <v>173483.7438098136</v>
      </c>
    </row>
    <row r="9" spans="1:13" ht="15.75">
      <c r="A9" s="66" t="s">
        <v>15</v>
      </c>
      <c r="B9" s="67" t="s">
        <v>16</v>
      </c>
      <c r="C9" s="68">
        <v>0.21</v>
      </c>
      <c r="D9" s="69">
        <v>151116.06348282256</v>
      </c>
      <c r="E9" s="70">
        <v>195731.28222536977</v>
      </c>
      <c r="F9" s="5">
        <f t="shared" si="0"/>
        <v>113337.04761211692</v>
      </c>
      <c r="G9" s="5">
        <f t="shared" si="1"/>
        <v>137137.82761066148</v>
      </c>
      <c r="H9" s="5">
        <f t="shared" si="2"/>
        <v>156337.12347615408</v>
      </c>
      <c r="I9" s="5">
        <f t="shared" si="3"/>
        <v>171970.83582376951</v>
      </c>
      <c r="J9" s="92">
        <f t="shared" si="4"/>
        <v>197766.46119733492</v>
      </c>
      <c r="K9" s="95">
        <f t="shared" si="5"/>
        <v>215169.90978270042</v>
      </c>
      <c r="L9" s="98">
        <f t="shared" si="6"/>
        <v>222882.80176939646</v>
      </c>
      <c r="M9" s="109">
        <f t="shared" si="7"/>
        <v>207654.78425720168</v>
      </c>
    </row>
    <row r="10" spans="1:13" ht="15.75">
      <c r="A10" s="66" t="s">
        <v>17</v>
      </c>
      <c r="B10" s="67" t="s">
        <v>18</v>
      </c>
      <c r="C10" s="68">
        <v>0.21</v>
      </c>
      <c r="D10" s="69">
        <v>151116.06348282224</v>
      </c>
      <c r="E10" s="70">
        <v>195731.28222536977</v>
      </c>
      <c r="F10" s="5">
        <f t="shared" si="0"/>
        <v>113337.04761211667</v>
      </c>
      <c r="G10" s="5">
        <f t="shared" si="1"/>
        <v>137137.82761066116</v>
      </c>
      <c r="H10" s="5">
        <f t="shared" si="2"/>
        <v>156337.12347615373</v>
      </c>
      <c r="I10" s="5">
        <f t="shared" si="3"/>
        <v>171970.8358237691</v>
      </c>
      <c r="J10" s="92">
        <f t="shared" si="4"/>
        <v>197766.46119733446</v>
      </c>
      <c r="K10" s="95">
        <f t="shared" si="5"/>
        <v>215169.90978269989</v>
      </c>
      <c r="L10" s="98">
        <f t="shared" si="6"/>
        <v>222882.80176939594</v>
      </c>
      <c r="M10" s="109">
        <f t="shared" si="7"/>
        <v>207654.78425720119</v>
      </c>
    </row>
    <row r="11" spans="1:13">
      <c r="A11" s="39"/>
      <c r="B11" s="41" t="s">
        <v>88</v>
      </c>
      <c r="C11" s="37"/>
      <c r="D11" s="58">
        <v>0</v>
      </c>
      <c r="E11" s="40"/>
      <c r="F11" s="5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  <c r="J11" s="92">
        <f t="shared" si="4"/>
        <v>0</v>
      </c>
      <c r="K11" s="95">
        <f t="shared" si="5"/>
        <v>0</v>
      </c>
      <c r="L11" s="98">
        <f t="shared" si="6"/>
        <v>0</v>
      </c>
      <c r="M11" s="109">
        <f t="shared" si="7"/>
        <v>0</v>
      </c>
    </row>
    <row r="12" spans="1:13" ht="15.75">
      <c r="A12" s="66" t="s">
        <v>19</v>
      </c>
      <c r="B12" s="67" t="s">
        <v>20</v>
      </c>
      <c r="C12" s="68">
        <v>0.21</v>
      </c>
      <c r="D12" s="69">
        <v>218144.29417256798</v>
      </c>
      <c r="E12" s="70">
        <v>282548.80007113563</v>
      </c>
      <c r="F12" s="5">
        <f t="shared" si="0"/>
        <v>163608.22062942598</v>
      </c>
      <c r="G12" s="5">
        <f t="shared" si="1"/>
        <v>197965.94696160543</v>
      </c>
      <c r="H12" s="5">
        <f t="shared" si="2"/>
        <v>225681.17953623019</v>
      </c>
      <c r="I12" s="5">
        <f t="shared" si="3"/>
        <v>248249.29748985323</v>
      </c>
      <c r="J12" s="92">
        <f t="shared" si="4"/>
        <v>285486.69211333123</v>
      </c>
      <c r="K12" s="95">
        <f t="shared" si="5"/>
        <v>310609.5210193044</v>
      </c>
      <c r="L12" s="98">
        <f t="shared" si="6"/>
        <v>321743.50201172428</v>
      </c>
      <c r="M12" s="109">
        <f t="shared" si="7"/>
        <v>299761.0267189978</v>
      </c>
    </row>
    <row r="13" spans="1:13" ht="15.75">
      <c r="A13" s="66" t="s">
        <v>21</v>
      </c>
      <c r="B13" s="67" t="s">
        <v>22</v>
      </c>
      <c r="C13" s="68">
        <v>0.21</v>
      </c>
      <c r="D13" s="69">
        <v>237324.960458082</v>
      </c>
      <c r="E13" s="70">
        <v>307392.32973618311</v>
      </c>
      <c r="F13" s="5">
        <f t="shared" si="0"/>
        <v>177993.72034356149</v>
      </c>
      <c r="G13" s="5">
        <f>F13+(F13*21%)</f>
        <v>215372.40161570942</v>
      </c>
      <c r="H13" s="5">
        <f>G13+(G13*14%)</f>
        <v>245524.53784190875</v>
      </c>
      <c r="I13" s="5">
        <f t="shared" si="3"/>
        <v>270076.99162609963</v>
      </c>
      <c r="J13" s="92">
        <f>I13+(I13*15%)</f>
        <v>310588.54037001455</v>
      </c>
      <c r="K13" s="95">
        <f t="shared" si="5"/>
        <v>337920.33192257583</v>
      </c>
      <c r="L13" s="98">
        <f t="shared" si="6"/>
        <v>350033.28499700641</v>
      </c>
      <c r="M13" s="109">
        <f t="shared" si="7"/>
        <v>326117.9673885153</v>
      </c>
    </row>
    <row r="14" spans="1:13" ht="15.75">
      <c r="A14" s="66" t="s">
        <v>23</v>
      </c>
      <c r="B14" s="67" t="s">
        <v>24</v>
      </c>
      <c r="C14" s="68">
        <v>0.21</v>
      </c>
      <c r="D14" s="69">
        <v>277117.68603549316</v>
      </c>
      <c r="E14" s="70">
        <v>358933.38381740067</v>
      </c>
      <c r="F14" s="5">
        <f t="shared" si="0"/>
        <v>207838.26452661987</v>
      </c>
      <c r="G14" s="5">
        <f t="shared" si="1"/>
        <v>251484.30007721003</v>
      </c>
      <c r="H14" s="5">
        <f t="shared" si="2"/>
        <v>286692.10208801943</v>
      </c>
      <c r="I14" s="5">
        <f t="shared" si="3"/>
        <v>315361.31229682139</v>
      </c>
      <c r="J14" s="92">
        <f t="shared" si="4"/>
        <v>362665.50914134458</v>
      </c>
      <c r="K14" s="95">
        <f t="shared" si="5"/>
        <v>394580.0739457829</v>
      </c>
      <c r="L14" s="98">
        <f t="shared" si="6"/>
        <v>408724.02880229533</v>
      </c>
      <c r="M14" s="109">
        <f t="shared" si="7"/>
        <v>380798.78459841182</v>
      </c>
    </row>
    <row r="15" spans="1:13" ht="15.75">
      <c r="A15" s="66" t="s">
        <v>25</v>
      </c>
      <c r="B15" s="67" t="s">
        <v>26</v>
      </c>
      <c r="C15" s="68">
        <v>0.21</v>
      </c>
      <c r="D15" s="69">
        <v>416535.36485706881</v>
      </c>
      <c r="E15" s="70">
        <v>539512.47257677477</v>
      </c>
      <c r="F15" s="5">
        <f t="shared" si="0"/>
        <v>312401.52364280162</v>
      </c>
      <c r="G15" s="5">
        <f t="shared" si="1"/>
        <v>378005.84360778995</v>
      </c>
      <c r="H15" s="5">
        <f t="shared" si="2"/>
        <v>430926.66171288054</v>
      </c>
      <c r="I15" s="5">
        <f t="shared" si="3"/>
        <v>474019.3278841686</v>
      </c>
      <c r="J15" s="92">
        <f t="shared" si="4"/>
        <v>545122.22706679394</v>
      </c>
      <c r="K15" s="95">
        <f t="shared" si="5"/>
        <v>593092.98304867186</v>
      </c>
      <c r="L15" s="98">
        <f t="shared" si="6"/>
        <v>614352.7499042768</v>
      </c>
      <c r="M15" s="109">
        <f t="shared" si="7"/>
        <v>572378.33842013369</v>
      </c>
    </row>
    <row r="16" spans="1:13" ht="15.75">
      <c r="A16" s="66" t="s">
        <v>27</v>
      </c>
      <c r="B16" s="67" t="s">
        <v>28</v>
      </c>
      <c r="C16" s="68">
        <v>0.21</v>
      </c>
      <c r="D16" s="69">
        <v>476653.87112509937</v>
      </c>
      <c r="E16" s="70">
        <v>617380.25212393817</v>
      </c>
      <c r="F16" s="5">
        <f t="shared" si="0"/>
        <v>357490.40334382455</v>
      </c>
      <c r="G16" s="5">
        <f t="shared" si="1"/>
        <v>432563.38804602769</v>
      </c>
      <c r="H16" s="5">
        <f t="shared" si="2"/>
        <v>493122.26237247157</v>
      </c>
      <c r="I16" s="5">
        <f t="shared" si="3"/>
        <v>542434.48860971874</v>
      </c>
      <c r="J16" s="92">
        <f t="shared" si="4"/>
        <v>623799.66190117656</v>
      </c>
      <c r="K16" s="95">
        <f t="shared" si="5"/>
        <v>678694.03214848018</v>
      </c>
      <c r="L16" s="98">
        <f t="shared" si="6"/>
        <v>703022.21896262595</v>
      </c>
      <c r="M16" s="109">
        <f t="shared" si="7"/>
        <v>654989.64499623538</v>
      </c>
    </row>
    <row r="17" spans="1:13" ht="15.75">
      <c r="A17" s="66" t="s">
        <v>29</v>
      </c>
      <c r="B17" s="67" t="s">
        <v>30</v>
      </c>
      <c r="C17" s="68">
        <v>0.21</v>
      </c>
      <c r="D17" s="69">
        <v>612922.48533263523</v>
      </c>
      <c r="E17" s="70">
        <v>793880.55243084184</v>
      </c>
      <c r="F17" s="5">
        <f t="shared" si="0"/>
        <v>459691.86399947642</v>
      </c>
      <c r="G17" s="5">
        <f t="shared" si="1"/>
        <v>556227.15543936647</v>
      </c>
      <c r="H17" s="5">
        <f t="shared" si="2"/>
        <v>634098.95720087783</v>
      </c>
      <c r="I17" s="5">
        <f t="shared" si="3"/>
        <v>697508.85292096564</v>
      </c>
      <c r="J17" s="92">
        <f t="shared" si="4"/>
        <v>802135.18085911043</v>
      </c>
      <c r="K17" s="95">
        <f t="shared" si="5"/>
        <v>872723.07677471219</v>
      </c>
      <c r="L17" s="98">
        <f t="shared" si="6"/>
        <v>904006.34882821748</v>
      </c>
      <c r="M17" s="109">
        <f t="shared" si="7"/>
        <v>842241.93990206602</v>
      </c>
    </row>
    <row r="18" spans="1:13">
      <c r="A18" s="39"/>
      <c r="B18" s="41" t="s">
        <v>89</v>
      </c>
      <c r="C18" s="37"/>
      <c r="D18" s="58">
        <v>0</v>
      </c>
      <c r="E18" s="40"/>
      <c r="F18" s="5">
        <f t="shared" si="0"/>
        <v>0</v>
      </c>
      <c r="G18" s="5">
        <f t="shared" si="1"/>
        <v>0</v>
      </c>
      <c r="H18" s="5">
        <f t="shared" si="2"/>
        <v>0</v>
      </c>
      <c r="I18" s="5">
        <f t="shared" si="3"/>
        <v>0</v>
      </c>
      <c r="J18" s="92">
        <f t="shared" si="4"/>
        <v>0</v>
      </c>
      <c r="K18" s="95">
        <f t="shared" si="5"/>
        <v>0</v>
      </c>
      <c r="L18" s="98">
        <f t="shared" si="6"/>
        <v>0</v>
      </c>
      <c r="M18" s="109">
        <f t="shared" si="7"/>
        <v>0</v>
      </c>
    </row>
    <row r="19" spans="1:13" ht="15.75">
      <c r="A19" s="66" t="s">
        <v>31</v>
      </c>
      <c r="B19" s="67" t="s">
        <v>32</v>
      </c>
      <c r="C19" s="68">
        <v>0.21</v>
      </c>
      <c r="D19" s="69">
        <v>374283.12422774109</v>
      </c>
      <c r="E19" s="70">
        <v>484785.76090450271</v>
      </c>
      <c r="F19" s="5">
        <f t="shared" si="0"/>
        <v>280712.34317080583</v>
      </c>
      <c r="G19" s="5">
        <f t="shared" si="1"/>
        <v>339661.93523667508</v>
      </c>
      <c r="H19" s="5">
        <f t="shared" si="2"/>
        <v>387214.60616980959</v>
      </c>
      <c r="I19" s="5">
        <f t="shared" si="3"/>
        <v>425936.06678679056</v>
      </c>
      <c r="J19" s="92">
        <f t="shared" si="4"/>
        <v>489826.47680480912</v>
      </c>
      <c r="K19" s="95">
        <f t="shared" si="5"/>
        <v>532931.20676363236</v>
      </c>
      <c r="L19" s="98">
        <f t="shared" si="6"/>
        <v>552034.43935901986</v>
      </c>
      <c r="M19" s="109">
        <f t="shared" si="7"/>
        <v>514317.8006450496</v>
      </c>
    </row>
    <row r="20" spans="1:13" ht="15.75">
      <c r="A20" s="66" t="s">
        <v>33</v>
      </c>
      <c r="B20" s="67" t="s">
        <v>34</v>
      </c>
      <c r="C20" s="68">
        <v>0.21</v>
      </c>
      <c r="D20" s="69">
        <v>398834.49382233241</v>
      </c>
      <c r="E20" s="70">
        <v>516585.6300936871</v>
      </c>
      <c r="F20" s="5">
        <f t="shared" si="0"/>
        <v>299125.8703667493</v>
      </c>
      <c r="G20" s="5">
        <f t="shared" si="1"/>
        <v>361942.30314376665</v>
      </c>
      <c r="H20" s="5">
        <f t="shared" si="2"/>
        <v>412614.225583894</v>
      </c>
      <c r="I20" s="5">
        <f t="shared" si="3"/>
        <v>453875.64814228343</v>
      </c>
      <c r="J20" s="92">
        <f t="shared" si="4"/>
        <v>521956.99536362593</v>
      </c>
      <c r="K20" s="95">
        <f t="shared" si="5"/>
        <v>567889.21095562505</v>
      </c>
      <c r="L20" s="98">
        <f t="shared" si="6"/>
        <v>588245.53377480642</v>
      </c>
      <c r="M20" s="109">
        <f t="shared" si="7"/>
        <v>548054.84513180726</v>
      </c>
    </row>
    <row r="21" spans="1:13" ht="15.75">
      <c r="A21" s="66" t="s">
        <v>35</v>
      </c>
      <c r="B21" s="67" t="s">
        <v>36</v>
      </c>
      <c r="C21" s="68">
        <v>0.21</v>
      </c>
      <c r="D21" s="69">
        <v>481256.94888988667</v>
      </c>
      <c r="E21" s="70">
        <v>623342.33380023413</v>
      </c>
      <c r="F21" s="5">
        <f t="shared" si="0"/>
        <v>360942.71166741499</v>
      </c>
      <c r="G21" s="5">
        <f t="shared" si="1"/>
        <v>436740.68111757212</v>
      </c>
      <c r="H21" s="5">
        <f t="shared" si="2"/>
        <v>497884.37647403224</v>
      </c>
      <c r="I21" s="5">
        <f t="shared" si="3"/>
        <v>547672.81412143551</v>
      </c>
      <c r="J21" s="92">
        <f t="shared" si="4"/>
        <v>629823.73623965087</v>
      </c>
      <c r="K21" s="95">
        <f t="shared" si="5"/>
        <v>685248.22502874024</v>
      </c>
      <c r="L21" s="98">
        <f t="shared" si="6"/>
        <v>709811.35074208654</v>
      </c>
      <c r="M21" s="109">
        <f t="shared" si="7"/>
        <v>661314.92305163341</v>
      </c>
    </row>
    <row r="22" spans="1:13" ht="15.75">
      <c r="A22" s="66" t="s">
        <v>37</v>
      </c>
      <c r="B22" s="67" t="s">
        <v>38</v>
      </c>
      <c r="C22" s="68">
        <v>0.21</v>
      </c>
      <c r="D22" s="69">
        <v>583971.86249990936</v>
      </c>
      <c r="E22" s="70">
        <v>756382.60285702546</v>
      </c>
      <c r="F22" s="5">
        <f t="shared" si="0"/>
        <v>437978.89687493199</v>
      </c>
      <c r="G22" s="5">
        <f t="shared" si="1"/>
        <v>529954.46521866764</v>
      </c>
      <c r="H22" s="5">
        <f t="shared" si="2"/>
        <v>604148.09034928109</v>
      </c>
      <c r="I22" s="5">
        <f t="shared" si="3"/>
        <v>664562.89938420919</v>
      </c>
      <c r="J22" s="92">
        <f t="shared" si="4"/>
        <v>764247.33429184055</v>
      </c>
      <c r="K22" s="95">
        <f t="shared" si="5"/>
        <v>831501.09970952256</v>
      </c>
      <c r="L22" s="98">
        <f t="shared" si="6"/>
        <v>861306.74574690429</v>
      </c>
      <c r="M22" s="109">
        <f t="shared" si="7"/>
        <v>802459.70100643253</v>
      </c>
    </row>
    <row r="23" spans="1:13" ht="15.75">
      <c r="A23" s="66" t="s">
        <v>39</v>
      </c>
      <c r="B23" s="67" t="s">
        <v>40</v>
      </c>
      <c r="C23" s="68">
        <v>0.21</v>
      </c>
      <c r="D23" s="69">
        <v>679922.62326244265</v>
      </c>
      <c r="E23" s="70">
        <v>880661.68346373516</v>
      </c>
      <c r="F23" s="5">
        <f t="shared" si="0"/>
        <v>509941.96744683199</v>
      </c>
      <c r="G23" s="5">
        <f t="shared" si="1"/>
        <v>617029.78061066673</v>
      </c>
      <c r="H23" s="5">
        <f t="shared" si="2"/>
        <v>703413.94989616005</v>
      </c>
      <c r="I23" s="5">
        <f t="shared" si="3"/>
        <v>773755.34488577605</v>
      </c>
      <c r="J23" s="92">
        <f t="shared" si="4"/>
        <v>889818.6466186425</v>
      </c>
      <c r="K23" s="95">
        <f t="shared" si="5"/>
        <v>968122.68752108305</v>
      </c>
      <c r="L23" s="98">
        <f t="shared" si="6"/>
        <v>1002825.6147392101</v>
      </c>
      <c r="M23" s="109">
        <f t="shared" si="7"/>
        <v>934309.57894957461</v>
      </c>
    </row>
    <row r="24" spans="1:13">
      <c r="A24" s="39"/>
      <c r="B24" s="41" t="s">
        <v>90</v>
      </c>
      <c r="C24" s="37"/>
      <c r="D24" s="59">
        <v>0</v>
      </c>
      <c r="E24" s="42"/>
      <c r="F24" s="5">
        <f t="shared" si="0"/>
        <v>0</v>
      </c>
      <c r="G24" s="5">
        <f t="shared" si="1"/>
        <v>0</v>
      </c>
      <c r="H24" s="5">
        <f t="shared" si="2"/>
        <v>0</v>
      </c>
      <c r="I24" s="5">
        <f t="shared" si="3"/>
        <v>0</v>
      </c>
      <c r="J24" s="92">
        <f t="shared" si="4"/>
        <v>0</v>
      </c>
      <c r="K24" s="95">
        <f t="shared" si="5"/>
        <v>0</v>
      </c>
      <c r="L24" s="98">
        <f t="shared" si="6"/>
        <v>0</v>
      </c>
      <c r="M24" s="109">
        <f>J24+(J24*5%)</f>
        <v>0</v>
      </c>
    </row>
    <row r="25" spans="1:13" ht="15.75">
      <c r="A25" s="66" t="s">
        <v>41</v>
      </c>
      <c r="B25" s="67" t="s">
        <v>42</v>
      </c>
      <c r="C25" s="68">
        <v>0.21</v>
      </c>
      <c r="D25" s="71">
        <v>434158.40313699812</v>
      </c>
      <c r="E25" s="72">
        <v>562338.50311077852</v>
      </c>
      <c r="F25" s="5">
        <f t="shared" si="0"/>
        <v>325618.80235274858</v>
      </c>
      <c r="G25" s="5">
        <f t="shared" si="1"/>
        <v>393998.75084682577</v>
      </c>
      <c r="H25" s="5">
        <f t="shared" si="2"/>
        <v>449158.5759653814</v>
      </c>
      <c r="I25" s="5">
        <f t="shared" si="3"/>
        <v>494074.43356191955</v>
      </c>
      <c r="J25" s="92">
        <f t="shared" si="4"/>
        <v>568185.59859620745</v>
      </c>
      <c r="K25" s="95">
        <f t="shared" si="5"/>
        <v>618185.93127267377</v>
      </c>
      <c r="L25" s="98">
        <f t="shared" si="6"/>
        <v>640345.16961792577</v>
      </c>
      <c r="M25" s="109">
        <f t="shared" si="7"/>
        <v>596594.87852601777</v>
      </c>
    </row>
    <row r="26" spans="1:13" ht="15.75">
      <c r="A26" s="66" t="s">
        <v>43</v>
      </c>
      <c r="B26" s="67" t="s">
        <v>44</v>
      </c>
      <c r="C26" s="68">
        <v>0.21</v>
      </c>
      <c r="D26" s="69">
        <v>515829.285665943</v>
      </c>
      <c r="E26" s="70">
        <v>668121.7414339832</v>
      </c>
      <c r="F26" s="5">
        <f t="shared" si="0"/>
        <v>386871.96424945723</v>
      </c>
      <c r="G26" s="5">
        <f t="shared" si="1"/>
        <v>468115.07674184325</v>
      </c>
      <c r="H26" s="5">
        <f t="shared" si="2"/>
        <v>533651.18748570129</v>
      </c>
      <c r="I26" s="5">
        <f t="shared" si="3"/>
        <v>587016.30623427138</v>
      </c>
      <c r="J26" s="92">
        <f t="shared" si="4"/>
        <v>675068.7521694121</v>
      </c>
      <c r="K26" s="95">
        <f t="shared" si="5"/>
        <v>734474.80236032046</v>
      </c>
      <c r="L26" s="98">
        <f t="shared" si="6"/>
        <v>760802.48369492742</v>
      </c>
      <c r="M26" s="109">
        <f t="shared" si="7"/>
        <v>708822.18977788265</v>
      </c>
    </row>
    <row r="27" spans="1:13" ht="15.75">
      <c r="A27" s="66" t="s">
        <v>45</v>
      </c>
      <c r="B27" s="67" t="s">
        <v>46</v>
      </c>
      <c r="C27" s="68">
        <v>0.21</v>
      </c>
      <c r="D27" s="69">
        <v>536372.26838794758</v>
      </c>
      <c r="E27" s="70">
        <v>694729.79524534161</v>
      </c>
      <c r="F27" s="5">
        <f t="shared" si="0"/>
        <v>402279.20129096066</v>
      </c>
      <c r="G27" s="5">
        <f t="shared" si="1"/>
        <v>486757.83356206241</v>
      </c>
      <c r="H27" s="5">
        <f t="shared" si="2"/>
        <v>554903.93026075116</v>
      </c>
      <c r="I27" s="5">
        <f t="shared" si="3"/>
        <v>610394.32328682626</v>
      </c>
      <c r="J27" s="92">
        <f t="shared" si="4"/>
        <v>701953.4717798502</v>
      </c>
      <c r="K27" s="95">
        <f t="shared" si="5"/>
        <v>763725.37729647709</v>
      </c>
      <c r="L27" s="98">
        <f t="shared" si="6"/>
        <v>791101.56269589113</v>
      </c>
      <c r="M27" s="109">
        <f t="shared" si="7"/>
        <v>737051.14536884276</v>
      </c>
    </row>
    <row r="28" spans="1:13" ht="15.75">
      <c r="A28" s="66" t="s">
        <v>47</v>
      </c>
      <c r="B28" s="67" t="s">
        <v>48</v>
      </c>
      <c r="C28" s="68">
        <v>0.21</v>
      </c>
      <c r="D28" s="69">
        <v>624306.25540530856</v>
      </c>
      <c r="E28" s="70">
        <v>808625.24509639957</v>
      </c>
      <c r="F28" s="5">
        <f t="shared" si="0"/>
        <v>468229.69155398139</v>
      </c>
      <c r="G28" s="5">
        <f t="shared" si="1"/>
        <v>566557.92678031744</v>
      </c>
      <c r="H28" s="5">
        <f t="shared" si="2"/>
        <v>645876.03652956185</v>
      </c>
      <c r="I28" s="5">
        <f t="shared" si="3"/>
        <v>710463.64018251805</v>
      </c>
      <c r="J28" s="92">
        <f t="shared" si="4"/>
        <v>817033.18620989576</v>
      </c>
      <c r="K28" s="95">
        <f t="shared" si="5"/>
        <v>888932.10659636662</v>
      </c>
      <c r="L28" s="98">
        <f t="shared" si="6"/>
        <v>920796.40085855254</v>
      </c>
      <c r="M28" s="109">
        <f t="shared" si="7"/>
        <v>857884.84552039055</v>
      </c>
    </row>
    <row r="29" spans="1:13" ht="15.75">
      <c r="A29" s="66" t="s">
        <v>49</v>
      </c>
      <c r="B29" s="67" t="s">
        <v>50</v>
      </c>
      <c r="C29" s="68">
        <v>0.21</v>
      </c>
      <c r="D29" s="69">
        <v>658127.01964275516</v>
      </c>
      <c r="E29" s="70">
        <v>852431.18734680663</v>
      </c>
      <c r="F29" s="5">
        <f t="shared" si="0"/>
        <v>493595.26473206637</v>
      </c>
      <c r="G29" s="5">
        <f t="shared" si="1"/>
        <v>597250.27032580029</v>
      </c>
      <c r="H29" s="5">
        <f t="shared" si="2"/>
        <v>680865.30817141233</v>
      </c>
      <c r="I29" s="5">
        <f t="shared" si="3"/>
        <v>748951.8389885535</v>
      </c>
      <c r="J29" s="92">
        <f t="shared" si="4"/>
        <v>861294.61483683647</v>
      </c>
      <c r="K29" s="95">
        <f t="shared" si="5"/>
        <v>937088.54094247811</v>
      </c>
      <c r="L29" s="98">
        <f t="shared" si="6"/>
        <v>970679.03092111473</v>
      </c>
      <c r="M29" s="109">
        <f t="shared" si="7"/>
        <v>904359.3455786783</v>
      </c>
    </row>
    <row r="30" spans="1:13" ht="15.75">
      <c r="A30" s="66" t="s">
        <v>51</v>
      </c>
      <c r="B30" s="67" t="s">
        <v>52</v>
      </c>
      <c r="C30" s="68">
        <v>0.21</v>
      </c>
      <c r="D30" s="69">
        <v>895373.41766395362</v>
      </c>
      <c r="E30" s="70">
        <v>1159721.7600218826</v>
      </c>
      <c r="F30" s="5">
        <f t="shared" si="0"/>
        <v>671530.06324796518</v>
      </c>
      <c r="G30" s="5">
        <f t="shared" si="1"/>
        <v>812551.37653003784</v>
      </c>
      <c r="H30" s="5">
        <f t="shared" si="2"/>
        <v>926308.5692442432</v>
      </c>
      <c r="I30" s="5">
        <f t="shared" si="3"/>
        <v>1018939.4261686675</v>
      </c>
      <c r="J30" s="92">
        <f t="shared" si="4"/>
        <v>1171780.3400939675</v>
      </c>
      <c r="K30" s="95">
        <f t="shared" si="5"/>
        <v>1274897.0100222367</v>
      </c>
      <c r="L30" s="98">
        <f t="shared" si="6"/>
        <v>1320596.4432859013</v>
      </c>
      <c r="M30" s="109">
        <f t="shared" si="7"/>
        <v>1230369.3570986658</v>
      </c>
    </row>
    <row r="31" spans="1:13" ht="15.75">
      <c r="A31" s="66" t="s">
        <v>53</v>
      </c>
      <c r="B31" s="67" t="s">
        <v>54</v>
      </c>
      <c r="C31" s="68">
        <v>0.21</v>
      </c>
      <c r="D31" s="69">
        <v>953495.02731645433</v>
      </c>
      <c r="E31" s="70">
        <v>1235003.0830003598</v>
      </c>
      <c r="F31" s="5">
        <f t="shared" si="0"/>
        <v>715121.27048734075</v>
      </c>
      <c r="G31" s="5">
        <f t="shared" si="1"/>
        <v>865296.73728968226</v>
      </c>
      <c r="H31" s="5">
        <f t="shared" si="2"/>
        <v>986438.28051023779</v>
      </c>
      <c r="I31" s="5">
        <f t="shared" si="3"/>
        <v>1085082.1085612616</v>
      </c>
      <c r="J31" s="92">
        <f t="shared" si="4"/>
        <v>1247844.4248454508</v>
      </c>
      <c r="K31" s="95">
        <f t="shared" si="5"/>
        <v>1357654.7342318506</v>
      </c>
      <c r="L31" s="98">
        <f t="shared" si="6"/>
        <v>1406320.6668008231</v>
      </c>
      <c r="M31" s="109">
        <f t="shared" si="7"/>
        <v>1310236.6460877233</v>
      </c>
    </row>
    <row r="32" spans="1:13">
      <c r="A32" s="39"/>
      <c r="B32" s="41" t="s">
        <v>91</v>
      </c>
      <c r="C32" s="37"/>
      <c r="D32" s="58">
        <v>0</v>
      </c>
      <c r="E32" s="40">
        <v>0</v>
      </c>
      <c r="F32" s="5">
        <f t="shared" si="0"/>
        <v>0</v>
      </c>
      <c r="G32" s="5">
        <f t="shared" si="1"/>
        <v>0</v>
      </c>
      <c r="H32" s="5">
        <f t="shared" si="2"/>
        <v>0</v>
      </c>
      <c r="I32" s="5">
        <f t="shared" si="3"/>
        <v>0</v>
      </c>
      <c r="J32" s="92">
        <f t="shared" si="4"/>
        <v>0</v>
      </c>
      <c r="K32" s="95">
        <f t="shared" si="5"/>
        <v>0</v>
      </c>
      <c r="L32" s="98">
        <f t="shared" si="6"/>
        <v>0</v>
      </c>
      <c r="M32" s="109">
        <f t="shared" si="7"/>
        <v>0</v>
      </c>
    </row>
    <row r="33" spans="1:13" ht="15.75">
      <c r="A33" s="73" t="s">
        <v>56</v>
      </c>
      <c r="B33" s="74" t="s">
        <v>57</v>
      </c>
      <c r="C33" s="75">
        <v>0.105</v>
      </c>
      <c r="D33" s="76">
        <v>2101031.247</v>
      </c>
      <c r="E33" s="77">
        <v>2721335.7103999997</v>
      </c>
      <c r="F33" s="5">
        <f t="shared" si="0"/>
        <v>1575773.4352500001</v>
      </c>
      <c r="G33" s="5">
        <f t="shared" si="1"/>
        <v>1906685.8566525001</v>
      </c>
      <c r="H33" s="5">
        <f t="shared" si="2"/>
        <v>2173621.87658385</v>
      </c>
      <c r="I33" s="5">
        <f t="shared" si="3"/>
        <v>2390984.0642422349</v>
      </c>
      <c r="J33" s="92">
        <f t="shared" si="4"/>
        <v>2749631.6738785701</v>
      </c>
      <c r="K33" s="95">
        <f t="shared" si="5"/>
        <v>2991599.2611798844</v>
      </c>
      <c r="L33" s="98">
        <f t="shared" si="6"/>
        <v>3098834.8964611483</v>
      </c>
      <c r="M33" s="109">
        <f t="shared" si="7"/>
        <v>2887113.2575724986</v>
      </c>
    </row>
    <row r="34" spans="1:13" ht="15.75">
      <c r="A34" s="73" t="s">
        <v>58</v>
      </c>
      <c r="B34" s="74" t="s">
        <v>59</v>
      </c>
      <c r="C34" s="75">
        <v>0.105</v>
      </c>
      <c r="D34" s="76">
        <v>2581177.2209999999</v>
      </c>
      <c r="E34" s="77">
        <v>3343239.0671999999</v>
      </c>
      <c r="F34" s="5">
        <f t="shared" si="0"/>
        <v>1935882.9157499999</v>
      </c>
      <c r="G34" s="5">
        <f t="shared" si="1"/>
        <v>2342418.3280575001</v>
      </c>
      <c r="H34" s="5">
        <f t="shared" si="2"/>
        <v>2670356.8939855499</v>
      </c>
      <c r="I34" s="5">
        <f t="shared" si="3"/>
        <v>2937392.583384105</v>
      </c>
      <c r="J34" s="92">
        <f t="shared" si="4"/>
        <v>3378001.4708917206</v>
      </c>
      <c r="K34" s="95">
        <f t="shared" si="5"/>
        <v>3675265.6003301921</v>
      </c>
      <c r="L34" s="98">
        <f t="shared" si="6"/>
        <v>3807007.6576949693</v>
      </c>
      <c r="M34" s="109">
        <f t="shared" si="7"/>
        <v>3546901.5444363067</v>
      </c>
    </row>
    <row r="35" spans="1:13" ht="15.75">
      <c r="A35" s="73" t="s">
        <v>60</v>
      </c>
      <c r="B35" s="74" t="s">
        <v>61</v>
      </c>
      <c r="C35" s="75">
        <v>0.105</v>
      </c>
      <c r="D35" s="76">
        <v>2894133.9</v>
      </c>
      <c r="E35" s="77">
        <v>3748592.48</v>
      </c>
      <c r="F35" s="5">
        <f t="shared" si="0"/>
        <v>2170600.4249999998</v>
      </c>
      <c r="G35" s="5">
        <f t="shared" si="1"/>
        <v>2626426.51425</v>
      </c>
      <c r="H35" s="5">
        <f t="shared" si="2"/>
        <v>2994126.226245</v>
      </c>
      <c r="I35" s="5">
        <f t="shared" si="3"/>
        <v>3293538.8488695002</v>
      </c>
      <c r="J35" s="92">
        <f t="shared" si="4"/>
        <v>3787569.6761999251</v>
      </c>
      <c r="K35" s="95">
        <f t="shared" si="5"/>
        <v>4120875.8077055188</v>
      </c>
      <c r="L35" s="98">
        <f t="shared" si="6"/>
        <v>4268591.025077316</v>
      </c>
      <c r="M35" s="109">
        <f t="shared" si="7"/>
        <v>3976948.1600099215</v>
      </c>
    </row>
    <row r="36" spans="1:13" ht="15.75">
      <c r="A36" s="73" t="s">
        <v>62</v>
      </c>
      <c r="B36" s="74" t="s">
        <v>63</v>
      </c>
      <c r="C36" s="75">
        <v>0.105</v>
      </c>
      <c r="D36" s="76">
        <v>3477430.4879999999</v>
      </c>
      <c r="E36" s="77">
        <v>4504100.4415999996</v>
      </c>
      <c r="F36" s="5">
        <f t="shared" si="0"/>
        <v>2608072.8659999999</v>
      </c>
      <c r="G36" s="5">
        <f t="shared" si="1"/>
        <v>3155768.1678599999</v>
      </c>
      <c r="H36" s="5">
        <f t="shared" si="2"/>
        <v>3597575.7113604001</v>
      </c>
      <c r="I36" s="5">
        <f t="shared" si="3"/>
        <v>3957333.2824964402</v>
      </c>
      <c r="J36" s="92">
        <f t="shared" si="4"/>
        <v>4550933.274870906</v>
      </c>
      <c r="K36" s="95">
        <f t="shared" si="5"/>
        <v>4951415.4030595459</v>
      </c>
      <c r="L36" s="98">
        <f t="shared" si="6"/>
        <v>5128901.8007795112</v>
      </c>
      <c r="M36" s="109">
        <f t="shared" si="7"/>
        <v>4778479.9386144513</v>
      </c>
    </row>
    <row r="37" spans="1:13">
      <c r="A37" s="39"/>
      <c r="B37" s="41" t="s">
        <v>64</v>
      </c>
      <c r="C37" s="37"/>
      <c r="D37" s="58">
        <v>0</v>
      </c>
      <c r="E37" s="40">
        <v>0</v>
      </c>
      <c r="F37" s="5">
        <f t="shared" si="0"/>
        <v>0</v>
      </c>
      <c r="G37" s="5">
        <f t="shared" si="1"/>
        <v>0</v>
      </c>
      <c r="H37" s="5">
        <f t="shared" si="2"/>
        <v>0</v>
      </c>
      <c r="I37" s="5">
        <f t="shared" si="3"/>
        <v>0</v>
      </c>
      <c r="J37" s="92">
        <f t="shared" si="4"/>
        <v>0</v>
      </c>
      <c r="K37" s="95">
        <f t="shared" si="5"/>
        <v>0</v>
      </c>
      <c r="L37" s="98">
        <f t="shared" si="6"/>
        <v>0</v>
      </c>
      <c r="M37" s="109">
        <f t="shared" si="7"/>
        <v>0</v>
      </c>
    </row>
    <row r="38" spans="1:13" ht="15.75">
      <c r="A38" s="78" t="s">
        <v>65</v>
      </c>
      <c r="B38" s="79" t="s">
        <v>66</v>
      </c>
      <c r="C38" s="80">
        <v>0.105</v>
      </c>
      <c r="D38" s="81">
        <v>1053433.1370231067</v>
      </c>
      <c r="E38" s="82">
        <v>1364446.7298585002</v>
      </c>
      <c r="F38" s="5">
        <f t="shared" si="0"/>
        <v>790074.85276733001</v>
      </c>
      <c r="G38" s="5">
        <f t="shared" si="1"/>
        <v>955990.57184846932</v>
      </c>
      <c r="H38" s="5">
        <f t="shared" si="2"/>
        <v>1089829.251907255</v>
      </c>
      <c r="I38" s="5">
        <f t="shared" si="3"/>
        <v>1198812.1770979806</v>
      </c>
      <c r="J38" s="92">
        <f t="shared" si="4"/>
        <v>1378634.0036626777</v>
      </c>
      <c r="K38" s="95">
        <f t="shared" si="5"/>
        <v>1499953.7959849935</v>
      </c>
      <c r="L38" s="98">
        <f t="shared" si="6"/>
        <v>1553720.5221278379</v>
      </c>
      <c r="M38" s="109">
        <f t="shared" si="7"/>
        <v>1447565.7038458115</v>
      </c>
    </row>
    <row r="39" spans="1:13" ht="15.75">
      <c r="A39" s="78" t="s">
        <v>67</v>
      </c>
      <c r="B39" s="79" t="s">
        <v>68</v>
      </c>
      <c r="C39" s="80">
        <v>0.105</v>
      </c>
      <c r="D39" s="83">
        <v>1287716.976</v>
      </c>
      <c r="E39" s="82">
        <v>1667900.0832</v>
      </c>
      <c r="F39" s="5">
        <f t="shared" si="0"/>
        <v>965787.73200000008</v>
      </c>
      <c r="G39" s="5">
        <f t="shared" si="1"/>
        <v>1168603.1557200002</v>
      </c>
      <c r="H39" s="5">
        <f t="shared" si="2"/>
        <v>1332207.5975208003</v>
      </c>
      <c r="I39" s="5">
        <f t="shared" si="3"/>
        <v>1465428.3572728804</v>
      </c>
      <c r="J39" s="92">
        <f t="shared" si="4"/>
        <v>1685242.6108638125</v>
      </c>
      <c r="K39" s="95">
        <f t="shared" si="5"/>
        <v>1833543.9606198282</v>
      </c>
      <c r="L39" s="98">
        <f t="shared" si="6"/>
        <v>1899268.4224435168</v>
      </c>
      <c r="M39" s="109">
        <f t="shared" si="7"/>
        <v>1769504.7414070033</v>
      </c>
    </row>
    <row r="40" spans="1:13">
      <c r="A40" s="39"/>
      <c r="B40" s="53" t="s">
        <v>92</v>
      </c>
      <c r="C40" s="35"/>
      <c r="D40" s="64" t="s">
        <v>93</v>
      </c>
      <c r="E40" s="40"/>
      <c r="J40" s="91"/>
      <c r="K40" s="93"/>
      <c r="L40" s="96"/>
      <c r="M40" s="109">
        <f t="shared" si="7"/>
        <v>0</v>
      </c>
    </row>
    <row r="41" spans="1:13" ht="15.75">
      <c r="A41" s="66" t="s">
        <v>94</v>
      </c>
      <c r="B41" s="67" t="s">
        <v>95</v>
      </c>
      <c r="C41" s="68">
        <v>0.21</v>
      </c>
      <c r="D41" s="84">
        <v>37000</v>
      </c>
      <c r="E41" s="40"/>
    </row>
    <row r="42" spans="1:13" ht="15.75">
      <c r="A42" s="66" t="s">
        <v>96</v>
      </c>
      <c r="B42" s="67" t="s">
        <v>95</v>
      </c>
      <c r="C42" s="68">
        <v>0.21</v>
      </c>
      <c r="D42" s="69">
        <v>44580</v>
      </c>
      <c r="E42" s="40"/>
    </row>
    <row r="43" spans="1:13" ht="15.75">
      <c r="A43" s="66" t="s">
        <v>97</v>
      </c>
      <c r="B43" s="67" t="s">
        <v>95</v>
      </c>
      <c r="C43" s="68">
        <v>0.21</v>
      </c>
      <c r="D43" s="69">
        <v>45000</v>
      </c>
      <c r="E43" s="40"/>
    </row>
    <row r="44" spans="1:13" ht="15.75">
      <c r="A44" s="66" t="s">
        <v>98</v>
      </c>
      <c r="B44" s="67" t="s">
        <v>99</v>
      </c>
      <c r="C44" s="68">
        <v>0.21</v>
      </c>
      <c r="D44" s="69">
        <v>58500</v>
      </c>
      <c r="E44" s="40"/>
    </row>
    <row r="45" spans="1:13" ht="15.75">
      <c r="A45" s="66" t="s">
        <v>100</v>
      </c>
      <c r="B45" s="67" t="s">
        <v>99</v>
      </c>
      <c r="C45" s="68">
        <v>0.21</v>
      </c>
      <c r="D45" s="69">
        <v>68200</v>
      </c>
      <c r="E45" s="40"/>
    </row>
    <row r="46" spans="1:13" ht="15.75">
      <c r="A46" s="66" t="s">
        <v>101</v>
      </c>
      <c r="B46" s="67" t="s">
        <v>99</v>
      </c>
      <c r="C46" s="68">
        <v>0.21</v>
      </c>
      <c r="D46" s="69">
        <v>86270</v>
      </c>
      <c r="E46" s="40"/>
    </row>
    <row r="47" spans="1:13" ht="15.75">
      <c r="A47" s="66" t="s">
        <v>102</v>
      </c>
      <c r="B47" s="67" t="s">
        <v>99</v>
      </c>
      <c r="C47" s="68">
        <v>0.21</v>
      </c>
      <c r="D47" s="69">
        <v>116800</v>
      </c>
      <c r="E47" s="40"/>
    </row>
    <row r="48" spans="1:13" ht="15.75">
      <c r="A48" s="66" t="s">
        <v>103</v>
      </c>
      <c r="B48" s="67" t="s">
        <v>99</v>
      </c>
      <c r="C48" s="68">
        <v>0.21</v>
      </c>
      <c r="D48" s="69">
        <v>133500</v>
      </c>
      <c r="E48" s="40"/>
    </row>
    <row r="49" spans="1:5" ht="15.75">
      <c r="A49" s="66" t="s">
        <v>104</v>
      </c>
      <c r="B49" s="67" t="s">
        <v>99</v>
      </c>
      <c r="C49" s="68">
        <v>0.21</v>
      </c>
      <c r="D49" s="83">
        <v>210500</v>
      </c>
      <c r="E49" s="52"/>
    </row>
  </sheetData>
  <mergeCells count="1">
    <mergeCell ref="A1:E1"/>
  </mergeCells>
  <pageMargins left="0.25" right="0.25" top="0.75" bottom="0.75" header="0.3" footer="0.3"/>
  <pageSetup paperSize="9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27437-3F5C-484D-8BF7-7F20F680E0E7}">
  <sheetPr>
    <pageSetUpPr fitToPage="1"/>
  </sheetPr>
  <dimension ref="A1:E49"/>
  <sheetViews>
    <sheetView workbookViewId="0">
      <selection activeCell="I7" sqref="I7"/>
    </sheetView>
  </sheetViews>
  <sheetFormatPr defaultRowHeight="15"/>
  <cols>
    <col min="1" max="1" width="17.140625" customWidth="1"/>
    <col min="2" max="2" width="53.42578125" customWidth="1"/>
    <col min="3" max="3" width="10.42578125" customWidth="1"/>
    <col min="4" max="4" width="13.85546875" customWidth="1"/>
    <col min="5" max="5" width="13.42578125" customWidth="1"/>
  </cols>
  <sheetData>
    <row r="1" spans="1:5">
      <c r="A1" s="112" t="s">
        <v>114</v>
      </c>
      <c r="B1" s="113"/>
      <c r="C1" s="113"/>
      <c r="D1" s="113"/>
      <c r="E1" s="114"/>
    </row>
    <row r="2" spans="1:5" ht="24" customHeight="1">
      <c r="A2" s="85"/>
      <c r="B2" s="86" t="s">
        <v>115</v>
      </c>
      <c r="C2" s="87"/>
      <c r="D2" s="88"/>
      <c r="E2" s="89"/>
    </row>
    <row r="3" spans="1:5">
      <c r="A3" s="33" t="s">
        <v>1</v>
      </c>
      <c r="B3" s="33" t="s">
        <v>2</v>
      </c>
      <c r="C3" s="34" t="s">
        <v>3</v>
      </c>
      <c r="D3" s="56" t="s">
        <v>4</v>
      </c>
      <c r="E3" s="54" t="s">
        <v>5</v>
      </c>
    </row>
    <row r="4" spans="1:5" ht="18">
      <c r="A4" s="35" t="s">
        <v>6</v>
      </c>
      <c r="B4" s="101" t="s">
        <v>87</v>
      </c>
      <c r="C4" s="37"/>
      <c r="D4" s="57"/>
      <c r="E4" s="55"/>
    </row>
    <row r="5" spans="1:5" ht="15.75">
      <c r="A5" s="66" t="s">
        <v>7</v>
      </c>
      <c r="B5" s="67" t="s">
        <v>8</v>
      </c>
      <c r="C5" s="68">
        <v>0.21</v>
      </c>
      <c r="D5" s="69">
        <v>90724.291277209806</v>
      </c>
      <c r="E5" s="70">
        <v>118731.40165915931</v>
      </c>
    </row>
    <row r="6" spans="1:5" ht="15.75">
      <c r="A6" s="66" t="s">
        <v>9</v>
      </c>
      <c r="B6" s="67" t="s">
        <v>10</v>
      </c>
      <c r="C6" s="68">
        <v>0.21</v>
      </c>
      <c r="D6" s="69">
        <v>92637.152840283452</v>
      </c>
      <c r="E6" s="70">
        <v>121234.77458570778</v>
      </c>
    </row>
    <row r="7" spans="1:5" ht="15.75">
      <c r="A7" s="66" t="s">
        <v>11</v>
      </c>
      <c r="B7" s="67" t="s">
        <v>12</v>
      </c>
      <c r="C7" s="68">
        <v>0.21</v>
      </c>
      <c r="D7" s="69">
        <v>115318.22565958589</v>
      </c>
      <c r="E7" s="70">
        <v>150917.62500049759</v>
      </c>
    </row>
    <row r="8" spans="1:5" ht="15.75">
      <c r="A8" s="66" t="s">
        <v>13</v>
      </c>
      <c r="B8" s="67" t="s">
        <v>14</v>
      </c>
      <c r="C8" s="68">
        <v>0.21</v>
      </c>
      <c r="D8" s="69">
        <v>126248.86316286412</v>
      </c>
      <c r="E8" s="70">
        <v>165222.61315220344</v>
      </c>
    </row>
    <row r="9" spans="1:5" ht="15.75">
      <c r="A9" s="66" t="s">
        <v>15</v>
      </c>
      <c r="B9" s="67" t="s">
        <v>16</v>
      </c>
      <c r="C9" s="68">
        <v>0.21</v>
      </c>
      <c r="D9" s="69">
        <v>151116.06348282256</v>
      </c>
      <c r="E9" s="70">
        <v>197766.46119733492</v>
      </c>
    </row>
    <row r="10" spans="1:5" ht="15.75">
      <c r="A10" s="66" t="s">
        <v>17</v>
      </c>
      <c r="B10" s="67" t="s">
        <v>18</v>
      </c>
      <c r="C10" s="68">
        <v>0.21</v>
      </c>
      <c r="D10" s="69">
        <v>151116.06348282224</v>
      </c>
      <c r="E10" s="70">
        <v>197766.46119733446</v>
      </c>
    </row>
    <row r="11" spans="1:5" ht="18">
      <c r="A11" s="39"/>
      <c r="B11" s="102" t="s">
        <v>88</v>
      </c>
      <c r="C11" s="37"/>
      <c r="D11" s="58">
        <v>0</v>
      </c>
      <c r="E11" s="40">
        <v>0</v>
      </c>
    </row>
    <row r="12" spans="1:5" ht="15.75">
      <c r="A12" s="66" t="s">
        <v>19</v>
      </c>
      <c r="B12" s="67" t="s">
        <v>20</v>
      </c>
      <c r="C12" s="68">
        <v>0.21</v>
      </c>
      <c r="D12" s="69">
        <v>218144.29417256798</v>
      </c>
      <c r="E12" s="70">
        <v>285486.69211333123</v>
      </c>
    </row>
    <row r="13" spans="1:5" ht="15.75">
      <c r="A13" s="66" t="s">
        <v>21</v>
      </c>
      <c r="B13" s="67" t="s">
        <v>22</v>
      </c>
      <c r="C13" s="68">
        <v>0.21</v>
      </c>
      <c r="D13" s="69">
        <v>237324.960458082</v>
      </c>
      <c r="E13" s="70">
        <v>310588.54037001455</v>
      </c>
    </row>
    <row r="14" spans="1:5" ht="15.75">
      <c r="A14" s="66" t="s">
        <v>23</v>
      </c>
      <c r="B14" s="67" t="s">
        <v>24</v>
      </c>
      <c r="C14" s="68">
        <v>0.21</v>
      </c>
      <c r="D14" s="69">
        <v>277117.68603549316</v>
      </c>
      <c r="E14" s="70">
        <v>362665.50914134458</v>
      </c>
    </row>
    <row r="15" spans="1:5" ht="15.75">
      <c r="A15" s="66" t="s">
        <v>25</v>
      </c>
      <c r="B15" s="67" t="s">
        <v>26</v>
      </c>
      <c r="C15" s="68">
        <v>0.21</v>
      </c>
      <c r="D15" s="69">
        <v>416535.36485706881</v>
      </c>
      <c r="E15" s="70">
        <v>545122.22706679394</v>
      </c>
    </row>
    <row r="16" spans="1:5" ht="15.75">
      <c r="A16" s="66" t="s">
        <v>27</v>
      </c>
      <c r="B16" s="67" t="s">
        <v>28</v>
      </c>
      <c r="C16" s="68">
        <v>0.21</v>
      </c>
      <c r="D16" s="69">
        <v>476653.87112509937</v>
      </c>
      <c r="E16" s="70">
        <v>623799.66190117656</v>
      </c>
    </row>
    <row r="17" spans="1:5" ht="15.75">
      <c r="A17" s="66" t="s">
        <v>29</v>
      </c>
      <c r="B17" s="67" t="s">
        <v>30</v>
      </c>
      <c r="C17" s="68">
        <v>0.21</v>
      </c>
      <c r="D17" s="69">
        <v>612922.48533263523</v>
      </c>
      <c r="E17" s="70">
        <v>802135.18085911043</v>
      </c>
    </row>
    <row r="18" spans="1:5" ht="18">
      <c r="A18" s="39"/>
      <c r="B18" s="102" t="s">
        <v>89</v>
      </c>
      <c r="C18" s="37"/>
      <c r="D18" s="58">
        <v>0</v>
      </c>
      <c r="E18" s="40">
        <v>0</v>
      </c>
    </row>
    <row r="19" spans="1:5" ht="15.75">
      <c r="A19" s="66" t="s">
        <v>31</v>
      </c>
      <c r="B19" s="67" t="s">
        <v>32</v>
      </c>
      <c r="C19" s="68">
        <v>0.21</v>
      </c>
      <c r="D19" s="69">
        <v>374283.12422774109</v>
      </c>
      <c r="E19" s="70">
        <v>489826.47680480912</v>
      </c>
    </row>
    <row r="20" spans="1:5" ht="15.75">
      <c r="A20" s="66" t="s">
        <v>33</v>
      </c>
      <c r="B20" s="67" t="s">
        <v>34</v>
      </c>
      <c r="C20" s="68">
        <v>0.21</v>
      </c>
      <c r="D20" s="69">
        <v>398834.49382233241</v>
      </c>
      <c r="E20" s="70">
        <v>521956.99536362593</v>
      </c>
    </row>
    <row r="21" spans="1:5" ht="15.75">
      <c r="A21" s="66" t="s">
        <v>35</v>
      </c>
      <c r="B21" s="67" t="s">
        <v>36</v>
      </c>
      <c r="C21" s="68">
        <v>0.21</v>
      </c>
      <c r="D21" s="69">
        <v>481256.94888988667</v>
      </c>
      <c r="E21" s="70">
        <v>629823.73623965087</v>
      </c>
    </row>
    <row r="22" spans="1:5" ht="15.75">
      <c r="A22" s="66" t="s">
        <v>37</v>
      </c>
      <c r="B22" s="67" t="s">
        <v>38</v>
      </c>
      <c r="C22" s="68">
        <v>0.21</v>
      </c>
      <c r="D22" s="69">
        <v>583971.86249990936</v>
      </c>
      <c r="E22" s="70">
        <v>764247.33429184055</v>
      </c>
    </row>
    <row r="23" spans="1:5" ht="15.75">
      <c r="A23" s="66" t="s">
        <v>39</v>
      </c>
      <c r="B23" s="67" t="s">
        <v>40</v>
      </c>
      <c r="C23" s="68">
        <v>0.21</v>
      </c>
      <c r="D23" s="69">
        <v>679922.62326244265</v>
      </c>
      <c r="E23" s="70">
        <v>889818.6466186425</v>
      </c>
    </row>
    <row r="24" spans="1:5" ht="18">
      <c r="A24" s="39"/>
      <c r="B24" s="102" t="s">
        <v>90</v>
      </c>
      <c r="C24" s="37"/>
      <c r="D24" s="59">
        <v>0</v>
      </c>
      <c r="E24" s="42">
        <v>0</v>
      </c>
    </row>
    <row r="25" spans="1:5" ht="15.75">
      <c r="A25" s="66" t="s">
        <v>41</v>
      </c>
      <c r="B25" s="67" t="s">
        <v>42</v>
      </c>
      <c r="C25" s="68">
        <v>0.21</v>
      </c>
      <c r="D25" s="71">
        <v>434158.40313699812</v>
      </c>
      <c r="E25" s="72">
        <v>568185.59859620745</v>
      </c>
    </row>
    <row r="26" spans="1:5" ht="15.75">
      <c r="A26" s="66" t="s">
        <v>43</v>
      </c>
      <c r="B26" s="67" t="s">
        <v>44</v>
      </c>
      <c r="C26" s="68">
        <v>0.21</v>
      </c>
      <c r="D26" s="69">
        <v>515829.285665943</v>
      </c>
      <c r="E26" s="70">
        <v>675068.7521694121</v>
      </c>
    </row>
    <row r="27" spans="1:5" ht="15.75">
      <c r="A27" s="66" t="s">
        <v>45</v>
      </c>
      <c r="B27" s="67" t="s">
        <v>46</v>
      </c>
      <c r="C27" s="68">
        <v>0.21</v>
      </c>
      <c r="D27" s="69">
        <v>536372.26838794758</v>
      </c>
      <c r="E27" s="70">
        <v>701953.4717798502</v>
      </c>
    </row>
    <row r="28" spans="1:5" ht="15.75">
      <c r="A28" s="66" t="s">
        <v>47</v>
      </c>
      <c r="B28" s="67" t="s">
        <v>48</v>
      </c>
      <c r="C28" s="68">
        <v>0.21</v>
      </c>
      <c r="D28" s="69">
        <v>624306.25540530856</v>
      </c>
      <c r="E28" s="70">
        <v>817033.18620989576</v>
      </c>
    </row>
    <row r="29" spans="1:5" ht="15.75">
      <c r="A29" s="66" t="s">
        <v>49</v>
      </c>
      <c r="B29" s="67" t="s">
        <v>50</v>
      </c>
      <c r="C29" s="68">
        <v>0.21</v>
      </c>
      <c r="D29" s="69">
        <v>658127.01964275516</v>
      </c>
      <c r="E29" s="70">
        <v>861294.61483683647</v>
      </c>
    </row>
    <row r="30" spans="1:5" ht="15.75">
      <c r="A30" s="66" t="s">
        <v>51</v>
      </c>
      <c r="B30" s="67" t="s">
        <v>52</v>
      </c>
      <c r="C30" s="68">
        <v>0.21</v>
      </c>
      <c r="D30" s="69">
        <v>895373.41766395362</v>
      </c>
      <c r="E30" s="70">
        <v>1171780.3400939675</v>
      </c>
    </row>
    <row r="31" spans="1:5" ht="15.75">
      <c r="A31" s="66" t="s">
        <v>53</v>
      </c>
      <c r="B31" s="67" t="s">
        <v>54</v>
      </c>
      <c r="C31" s="68">
        <v>0.21</v>
      </c>
      <c r="D31" s="69">
        <v>953495.02731645433</v>
      </c>
      <c r="E31" s="70">
        <v>1247844.4248454508</v>
      </c>
    </row>
    <row r="32" spans="1:5" ht="18">
      <c r="A32" s="39"/>
      <c r="B32" s="103" t="s">
        <v>91</v>
      </c>
      <c r="C32" s="37"/>
      <c r="D32" s="58">
        <v>0</v>
      </c>
      <c r="E32" s="40">
        <v>0</v>
      </c>
    </row>
    <row r="33" spans="1:5" ht="15.75">
      <c r="A33" s="73" t="s">
        <v>56</v>
      </c>
      <c r="B33" s="74" t="s">
        <v>57</v>
      </c>
      <c r="C33" s="75">
        <v>0.105</v>
      </c>
      <c r="D33" s="76">
        <v>2101031.247</v>
      </c>
      <c r="E33" s="77">
        <v>2749631.6738785701</v>
      </c>
    </row>
    <row r="34" spans="1:5" ht="15.75">
      <c r="A34" s="73" t="s">
        <v>58</v>
      </c>
      <c r="B34" s="74" t="s">
        <v>59</v>
      </c>
      <c r="C34" s="75">
        <v>0.105</v>
      </c>
      <c r="D34" s="76">
        <v>2581177.2209999999</v>
      </c>
      <c r="E34" s="77">
        <v>3378001.4708917206</v>
      </c>
    </row>
    <row r="35" spans="1:5" ht="15.75">
      <c r="A35" s="73" t="s">
        <v>60</v>
      </c>
      <c r="B35" s="74" t="s">
        <v>61</v>
      </c>
      <c r="C35" s="75">
        <v>0.105</v>
      </c>
      <c r="D35" s="76">
        <v>2894133.9</v>
      </c>
      <c r="E35" s="77">
        <v>3787569.6761999251</v>
      </c>
    </row>
    <row r="36" spans="1:5" ht="15.75">
      <c r="A36" s="73" t="s">
        <v>62</v>
      </c>
      <c r="B36" s="74" t="s">
        <v>63</v>
      </c>
      <c r="C36" s="75">
        <v>0.105</v>
      </c>
      <c r="D36" s="76">
        <v>3477430.4879999999</v>
      </c>
      <c r="E36" s="77">
        <v>4550933.274870906</v>
      </c>
    </row>
    <row r="37" spans="1:5">
      <c r="A37" s="39"/>
      <c r="B37" s="41" t="s">
        <v>64</v>
      </c>
      <c r="C37" s="37"/>
      <c r="D37" s="58">
        <v>0</v>
      </c>
      <c r="E37" s="40">
        <v>0</v>
      </c>
    </row>
    <row r="38" spans="1:5" ht="15.75">
      <c r="A38" s="78" t="s">
        <v>65</v>
      </c>
      <c r="B38" s="79" t="s">
        <v>66</v>
      </c>
      <c r="C38" s="80">
        <v>0.105</v>
      </c>
      <c r="D38" s="81">
        <v>1053433.1370231067</v>
      </c>
      <c r="E38" s="82">
        <v>1378634.0036626777</v>
      </c>
    </row>
    <row r="39" spans="1:5" ht="15.75">
      <c r="A39" s="78" t="s">
        <v>67</v>
      </c>
      <c r="B39" s="79" t="s">
        <v>68</v>
      </c>
      <c r="C39" s="80">
        <v>0.105</v>
      </c>
      <c r="D39" s="83">
        <v>1287716.976</v>
      </c>
      <c r="E39" s="82">
        <v>1685242.6108638125</v>
      </c>
    </row>
    <row r="40" spans="1:5" ht="18">
      <c r="A40" s="39"/>
      <c r="B40" s="104" t="s">
        <v>116</v>
      </c>
      <c r="C40" s="35"/>
      <c r="D40" s="64" t="s">
        <v>93</v>
      </c>
      <c r="E40" s="40"/>
    </row>
    <row r="41" spans="1:5" ht="15.75">
      <c r="A41" s="66" t="s">
        <v>94</v>
      </c>
      <c r="B41" s="67" t="s">
        <v>95</v>
      </c>
      <c r="C41" s="68">
        <v>0.21</v>
      </c>
      <c r="D41" s="84">
        <v>37000</v>
      </c>
      <c r="E41" s="40"/>
    </row>
    <row r="42" spans="1:5" ht="15.75">
      <c r="A42" s="66" t="s">
        <v>96</v>
      </c>
      <c r="B42" s="67" t="s">
        <v>95</v>
      </c>
      <c r="C42" s="68">
        <v>0.21</v>
      </c>
      <c r="D42" s="69">
        <v>44580</v>
      </c>
      <c r="E42" s="40"/>
    </row>
    <row r="43" spans="1:5" ht="15.75">
      <c r="A43" s="66" t="s">
        <v>97</v>
      </c>
      <c r="B43" s="67" t="s">
        <v>95</v>
      </c>
      <c r="C43" s="68">
        <v>0.21</v>
      </c>
      <c r="D43" s="69">
        <v>45000</v>
      </c>
      <c r="E43" s="40"/>
    </row>
    <row r="44" spans="1:5" ht="15.75">
      <c r="A44" s="66" t="s">
        <v>98</v>
      </c>
      <c r="B44" s="67" t="s">
        <v>99</v>
      </c>
      <c r="C44" s="68">
        <v>0.21</v>
      </c>
      <c r="D44" s="69">
        <v>58500</v>
      </c>
      <c r="E44" s="40"/>
    </row>
    <row r="45" spans="1:5" ht="15.75">
      <c r="A45" s="66" t="s">
        <v>100</v>
      </c>
      <c r="B45" s="67" t="s">
        <v>99</v>
      </c>
      <c r="C45" s="68">
        <v>0.21</v>
      </c>
      <c r="D45" s="69">
        <v>68200</v>
      </c>
      <c r="E45" s="40"/>
    </row>
    <row r="46" spans="1:5" ht="15.75">
      <c r="A46" s="66" t="s">
        <v>101</v>
      </c>
      <c r="B46" s="67" t="s">
        <v>99</v>
      </c>
      <c r="C46" s="68">
        <v>0.21</v>
      </c>
      <c r="D46" s="69">
        <v>86270</v>
      </c>
      <c r="E46" s="40"/>
    </row>
    <row r="47" spans="1:5" ht="15.75">
      <c r="A47" s="66" t="s">
        <v>102</v>
      </c>
      <c r="B47" s="67" t="s">
        <v>99</v>
      </c>
      <c r="C47" s="68">
        <v>0.21</v>
      </c>
      <c r="D47" s="69">
        <v>116800</v>
      </c>
      <c r="E47" s="40"/>
    </row>
    <row r="48" spans="1:5" ht="15.75">
      <c r="A48" s="66" t="s">
        <v>103</v>
      </c>
      <c r="B48" s="67" t="s">
        <v>99</v>
      </c>
      <c r="C48" s="68">
        <v>0.21</v>
      </c>
      <c r="D48" s="69">
        <v>133500</v>
      </c>
      <c r="E48" s="40"/>
    </row>
    <row r="49" spans="1:5" ht="15.75">
      <c r="A49" s="66" t="s">
        <v>104</v>
      </c>
      <c r="B49" s="67" t="s">
        <v>99</v>
      </c>
      <c r="C49" s="68">
        <v>0.21</v>
      </c>
      <c r="D49" s="83">
        <v>210500</v>
      </c>
      <c r="E49" s="52"/>
    </row>
  </sheetData>
  <mergeCells count="1">
    <mergeCell ref="A1:E1"/>
  </mergeCells>
  <pageMargins left="0.25" right="0.25" top="0.75" bottom="0.75" header="0.3" footer="0.3"/>
  <pageSetup paperSize="9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2025-04-08T11:26:14Z</dcterms:created>
  <dcterms:modified xsi:type="dcterms:W3CDTF">2026-07-06T14:40:40Z</dcterms:modified>
  <cp:category/>
  <cp:contentStatus/>
</cp:coreProperties>
</file>